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site Inter &amp; Intranet\ita- 2567\ITA - ลงข้อมูล 67\New folder\o9 รายงานผลการดำเนินงานประจำปี\"/>
    </mc:Choice>
  </mc:AlternateContent>
  <bookViews>
    <workbookView xWindow="-105" yWindow="-105" windowWidth="23250" windowHeight="12450" firstSheet="3" activeTab="3"/>
  </bookViews>
  <sheets>
    <sheet name="คำชี้แจงการการบันทึกข้อมูล" sheetId="1" state="hidden" r:id="rId1"/>
    <sheet name="ระยะเวลาการรายงานข้อมูล" sheetId="2" state="hidden" r:id="rId2"/>
    <sheet name="เอกสารหมายเลข 1" sheetId="3" state="hidden" r:id="rId3"/>
    <sheet name="เอกสารหมายเลข 2" sheetId="4" r:id="rId4"/>
    <sheet name="ประเมินผลการดำเนินงาน Q1_2566" sheetId="5" state="hidden" r:id="rId5"/>
    <sheet name="ประเมินผลการดำเนินงาน Q2_2566" sheetId="6" state="hidden" r:id="rId6"/>
    <sheet name="ประเมินผลการดำเนินงาน Q3_2566" sheetId="7" state="hidden" r:id="rId7"/>
    <sheet name="ประเมินผลการดำเนินงาน 1 ปี_2566" sheetId="8" state="hidden" r:id="rId8"/>
    <sheet name="ชีต7" sheetId="9" state="hidden" r:id="rId9"/>
  </sheets>
  <calcPr calcId="152511"/>
</workbook>
</file>

<file path=xl/calcChain.xml><?xml version="1.0" encoding="utf-8"?>
<calcChain xmlns="http://schemas.openxmlformats.org/spreadsheetml/2006/main">
  <c r="F186" i="9" l="1"/>
  <c r="F185" i="9"/>
  <c r="F184" i="9"/>
  <c r="F183" i="9"/>
  <c r="E183" i="9"/>
  <c r="F182" i="9"/>
  <c r="F181" i="9"/>
  <c r="F180" i="9"/>
  <c r="F178" i="9"/>
  <c r="F177" i="9"/>
  <c r="F176" i="9"/>
  <c r="G176" i="9" s="1"/>
  <c r="H176" i="9" s="1"/>
  <c r="F175" i="9"/>
  <c r="G175" i="9" s="1"/>
  <c r="H175" i="9" s="1"/>
  <c r="F174" i="9"/>
  <c r="F173" i="9"/>
  <c r="F171" i="9"/>
  <c r="F170" i="9"/>
  <c r="F168" i="9"/>
  <c r="F167" i="9"/>
  <c r="E167" i="9"/>
  <c r="F166" i="9"/>
  <c r="E166" i="9"/>
  <c r="F165" i="9"/>
  <c r="E165" i="9"/>
  <c r="F164" i="9"/>
  <c r="E164" i="9"/>
  <c r="F163" i="9"/>
  <c r="E163" i="9"/>
  <c r="F162" i="9"/>
  <c r="E162" i="9"/>
  <c r="F161" i="9"/>
  <c r="E161" i="9"/>
  <c r="F159" i="9"/>
  <c r="E159" i="9"/>
  <c r="F158" i="9"/>
  <c r="E158" i="9"/>
  <c r="F156" i="9"/>
  <c r="E156" i="9"/>
  <c r="F155" i="9"/>
  <c r="E155" i="9"/>
  <c r="F154" i="9"/>
  <c r="F153" i="9"/>
  <c r="E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E143" i="9"/>
  <c r="F142" i="9"/>
  <c r="E142" i="9"/>
  <c r="F140" i="9"/>
  <c r="F139" i="9"/>
  <c r="F137" i="9"/>
  <c r="F136" i="9"/>
  <c r="F135" i="9"/>
  <c r="F134" i="9"/>
  <c r="F133" i="9"/>
  <c r="F132" i="9"/>
  <c r="F130" i="9"/>
  <c r="F129" i="9"/>
  <c r="F127" i="9"/>
  <c r="F126" i="9"/>
  <c r="F123" i="9"/>
  <c r="F122" i="9"/>
  <c r="F121" i="9"/>
  <c r="F120" i="9"/>
  <c r="F118" i="9"/>
  <c r="E118" i="9"/>
  <c r="F117" i="9"/>
  <c r="E117" i="9"/>
  <c r="F116" i="9"/>
  <c r="E116" i="9"/>
  <c r="F115" i="9"/>
  <c r="F114" i="9"/>
  <c r="F113" i="9"/>
  <c r="E113" i="9"/>
  <c r="F112" i="9"/>
  <c r="E112" i="9"/>
  <c r="F110" i="9"/>
  <c r="E110" i="9"/>
  <c r="F109" i="9"/>
  <c r="E109" i="9"/>
  <c r="F107" i="9"/>
  <c r="E107" i="9"/>
  <c r="F106" i="9"/>
  <c r="F105" i="9"/>
  <c r="E105" i="9"/>
  <c r="F104" i="9"/>
  <c r="E104" i="9"/>
  <c r="F102" i="9"/>
  <c r="E102" i="9"/>
  <c r="F101" i="9"/>
  <c r="F100" i="9"/>
  <c r="E100" i="9"/>
  <c r="F99" i="9"/>
  <c r="E99" i="9"/>
  <c r="F97" i="9"/>
  <c r="F96" i="9"/>
  <c r="F94" i="9"/>
  <c r="E94" i="9"/>
  <c r="F93" i="9"/>
  <c r="E93" i="9"/>
  <c r="F91" i="9"/>
  <c r="E91" i="9"/>
  <c r="F90" i="9"/>
  <c r="E90" i="9"/>
  <c r="F88" i="9"/>
  <c r="E88" i="9"/>
  <c r="F87" i="9"/>
  <c r="E87" i="9"/>
  <c r="F85" i="9"/>
  <c r="E85" i="9"/>
  <c r="F84" i="9"/>
  <c r="E84" i="9"/>
  <c r="F82" i="9"/>
  <c r="E82" i="9"/>
  <c r="F81" i="9"/>
  <c r="F80" i="9"/>
  <c r="F78" i="9"/>
  <c r="F77" i="9"/>
  <c r="F76" i="9"/>
  <c r="F73" i="9"/>
  <c r="F72" i="9"/>
  <c r="F71" i="9"/>
  <c r="E71" i="9"/>
  <c r="F70" i="9"/>
  <c r="F69" i="9"/>
  <c r="F68" i="9"/>
  <c r="E68" i="9"/>
  <c r="F64" i="9"/>
  <c r="F63" i="9"/>
  <c r="E63" i="9"/>
  <c r="F62" i="9"/>
  <c r="F61" i="9"/>
  <c r="E61" i="9"/>
  <c r="F57" i="9"/>
  <c r="F56" i="9"/>
  <c r="F55" i="9"/>
  <c r="E55" i="9"/>
  <c r="F54" i="9"/>
  <c r="F53" i="9"/>
  <c r="F52" i="9"/>
  <c r="E52" i="9"/>
  <c r="E51" i="9"/>
  <c r="E50" i="9"/>
  <c r="F48" i="9"/>
  <c r="F47" i="9"/>
  <c r="E47" i="9"/>
  <c r="F46" i="9"/>
  <c r="F45" i="9"/>
  <c r="E45" i="9"/>
  <c r="F41" i="9"/>
  <c r="F40" i="9"/>
  <c r="F37" i="9"/>
  <c r="F36" i="9"/>
  <c r="F35" i="9"/>
  <c r="F34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4" i="9"/>
  <c r="F13" i="9"/>
  <c r="F12" i="9"/>
  <c r="F11" i="9"/>
  <c r="F10" i="9"/>
  <c r="F9" i="9"/>
  <c r="C3" i="9"/>
  <c r="F186" i="8"/>
  <c r="F185" i="8"/>
  <c r="F184" i="8"/>
  <c r="F183" i="8"/>
  <c r="E183" i="8"/>
  <c r="F182" i="8"/>
  <c r="F181" i="8"/>
  <c r="F180" i="8"/>
  <c r="F178" i="8"/>
  <c r="F177" i="8"/>
  <c r="F176" i="8"/>
  <c r="G176" i="8" s="1"/>
  <c r="H176" i="8" s="1"/>
  <c r="F175" i="8"/>
  <c r="G175" i="8" s="1"/>
  <c r="H175" i="8" s="1"/>
  <c r="F174" i="8"/>
  <c r="F173" i="8"/>
  <c r="F171" i="8"/>
  <c r="F170" i="8"/>
  <c r="F168" i="8"/>
  <c r="F167" i="8"/>
  <c r="E167" i="8"/>
  <c r="F166" i="8"/>
  <c r="E166" i="8"/>
  <c r="F165" i="8"/>
  <c r="E165" i="8"/>
  <c r="F164" i="8"/>
  <c r="E164" i="8"/>
  <c r="F163" i="8"/>
  <c r="E163" i="8"/>
  <c r="F162" i="8"/>
  <c r="E162" i="8"/>
  <c r="F161" i="8"/>
  <c r="E161" i="8"/>
  <c r="F159" i="8"/>
  <c r="E159" i="8"/>
  <c r="F158" i="8"/>
  <c r="E158" i="8"/>
  <c r="F156" i="8"/>
  <c r="E156" i="8"/>
  <c r="F155" i="8"/>
  <c r="E155" i="8"/>
  <c r="F154" i="8"/>
  <c r="F153" i="8"/>
  <c r="E153" i="8"/>
  <c r="F152" i="8"/>
  <c r="E152" i="8"/>
  <c r="F151" i="8"/>
  <c r="E151" i="8"/>
  <c r="F150" i="8"/>
  <c r="E150" i="8"/>
  <c r="F149" i="8"/>
  <c r="E149" i="8"/>
  <c r="F148" i="8"/>
  <c r="E148" i="8"/>
  <c r="F147" i="8"/>
  <c r="E147" i="8"/>
  <c r="F146" i="8"/>
  <c r="E146" i="8"/>
  <c r="F145" i="8"/>
  <c r="E145" i="8"/>
  <c r="F144" i="8"/>
  <c r="E144" i="8"/>
  <c r="E143" i="8"/>
  <c r="F142" i="8"/>
  <c r="E142" i="8"/>
  <c r="F140" i="8"/>
  <c r="F139" i="8"/>
  <c r="F137" i="8"/>
  <c r="F136" i="8"/>
  <c r="F135" i="8"/>
  <c r="F134" i="8"/>
  <c r="F133" i="8"/>
  <c r="F132" i="8"/>
  <c r="F130" i="8"/>
  <c r="F129" i="8"/>
  <c r="F127" i="8"/>
  <c r="F126" i="8"/>
  <c r="F123" i="8"/>
  <c r="F122" i="8"/>
  <c r="F121" i="8"/>
  <c r="F120" i="8"/>
  <c r="F118" i="8"/>
  <c r="E118" i="8"/>
  <c r="F117" i="8"/>
  <c r="E117" i="8"/>
  <c r="F116" i="8"/>
  <c r="E116" i="8"/>
  <c r="F115" i="8"/>
  <c r="F114" i="8"/>
  <c r="F113" i="8"/>
  <c r="E113" i="8"/>
  <c r="F112" i="8"/>
  <c r="E112" i="8"/>
  <c r="F110" i="8"/>
  <c r="E110" i="8"/>
  <c r="F109" i="8"/>
  <c r="E109" i="8"/>
  <c r="F107" i="8"/>
  <c r="E107" i="8"/>
  <c r="F106" i="8"/>
  <c r="F105" i="8"/>
  <c r="E105" i="8"/>
  <c r="F104" i="8"/>
  <c r="E104" i="8"/>
  <c r="F102" i="8"/>
  <c r="E102" i="8"/>
  <c r="F101" i="8"/>
  <c r="F100" i="8"/>
  <c r="E100" i="8"/>
  <c r="F99" i="8"/>
  <c r="E99" i="8"/>
  <c r="F97" i="8"/>
  <c r="F96" i="8"/>
  <c r="F94" i="8"/>
  <c r="E94" i="8"/>
  <c r="F93" i="8"/>
  <c r="E93" i="8"/>
  <c r="F91" i="8"/>
  <c r="E91" i="8"/>
  <c r="F90" i="8"/>
  <c r="E90" i="8"/>
  <c r="F88" i="8"/>
  <c r="E88" i="8"/>
  <c r="F87" i="8"/>
  <c r="E87" i="8"/>
  <c r="F85" i="8"/>
  <c r="E85" i="8"/>
  <c r="F84" i="8"/>
  <c r="E84" i="8"/>
  <c r="F82" i="8"/>
  <c r="E82" i="8"/>
  <c r="F81" i="8"/>
  <c r="F80" i="8"/>
  <c r="F78" i="8"/>
  <c r="F77" i="8"/>
  <c r="F76" i="8"/>
  <c r="F73" i="8"/>
  <c r="F72" i="8"/>
  <c r="F71" i="8"/>
  <c r="E71" i="8"/>
  <c r="F70" i="8"/>
  <c r="F69" i="8"/>
  <c r="F68" i="8"/>
  <c r="E68" i="8"/>
  <c r="F64" i="8"/>
  <c r="F63" i="8"/>
  <c r="E63" i="8"/>
  <c r="F62" i="8"/>
  <c r="F61" i="8"/>
  <c r="E61" i="8"/>
  <c r="F57" i="8"/>
  <c r="F56" i="8"/>
  <c r="F55" i="8"/>
  <c r="E55" i="8"/>
  <c r="F54" i="8"/>
  <c r="F53" i="8"/>
  <c r="F52" i="8"/>
  <c r="E52" i="8"/>
  <c r="E51" i="8"/>
  <c r="E50" i="8"/>
  <c r="F48" i="8"/>
  <c r="F47" i="8"/>
  <c r="E47" i="8"/>
  <c r="F46" i="8"/>
  <c r="F45" i="8"/>
  <c r="E45" i="8"/>
  <c r="F41" i="8"/>
  <c r="F40" i="8"/>
  <c r="F37" i="8"/>
  <c r="F36" i="8"/>
  <c r="F35" i="8"/>
  <c r="F34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4" i="8"/>
  <c r="F13" i="8"/>
  <c r="F12" i="8"/>
  <c r="F11" i="8"/>
  <c r="F10" i="8"/>
  <c r="F9" i="8"/>
  <c r="C3" i="8"/>
  <c r="F186" i="7"/>
  <c r="F185" i="7"/>
  <c r="F184" i="7"/>
  <c r="F183" i="7"/>
  <c r="E183" i="7"/>
  <c r="F182" i="7"/>
  <c r="F181" i="7"/>
  <c r="F180" i="7"/>
  <c r="F178" i="7"/>
  <c r="F177" i="7"/>
  <c r="F176" i="7"/>
  <c r="G176" i="7" s="1"/>
  <c r="H176" i="7" s="1"/>
  <c r="F175" i="7"/>
  <c r="G175" i="7" s="1"/>
  <c r="H175" i="7" s="1"/>
  <c r="F174" i="7"/>
  <c r="F173" i="7"/>
  <c r="F171" i="7"/>
  <c r="F170" i="7"/>
  <c r="F168" i="7"/>
  <c r="F167" i="7"/>
  <c r="E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59" i="7"/>
  <c r="E159" i="7"/>
  <c r="F158" i="7"/>
  <c r="E158" i="7"/>
  <c r="F156" i="7"/>
  <c r="E156" i="7"/>
  <c r="F155" i="7"/>
  <c r="E155" i="7"/>
  <c r="F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E143" i="7"/>
  <c r="F142" i="7"/>
  <c r="E142" i="7"/>
  <c r="F140" i="7"/>
  <c r="F139" i="7"/>
  <c r="F137" i="7"/>
  <c r="F136" i="7"/>
  <c r="F135" i="7"/>
  <c r="F134" i="7"/>
  <c r="F133" i="7"/>
  <c r="F132" i="7"/>
  <c r="F130" i="7"/>
  <c r="F129" i="7"/>
  <c r="F127" i="7"/>
  <c r="F126" i="7"/>
  <c r="F123" i="7"/>
  <c r="F122" i="7"/>
  <c r="F121" i="7"/>
  <c r="F120" i="7"/>
  <c r="F118" i="7"/>
  <c r="E118" i="7"/>
  <c r="F117" i="7"/>
  <c r="E117" i="7"/>
  <c r="F116" i="7"/>
  <c r="E116" i="7"/>
  <c r="F115" i="7"/>
  <c r="F114" i="7"/>
  <c r="F113" i="7"/>
  <c r="E113" i="7"/>
  <c r="F112" i="7"/>
  <c r="E112" i="7"/>
  <c r="F110" i="7"/>
  <c r="E110" i="7"/>
  <c r="F109" i="7"/>
  <c r="E109" i="7"/>
  <c r="F107" i="7"/>
  <c r="E107" i="7"/>
  <c r="F106" i="7"/>
  <c r="F105" i="7"/>
  <c r="E105" i="7"/>
  <c r="F104" i="7"/>
  <c r="E104" i="7"/>
  <c r="F102" i="7"/>
  <c r="E102" i="7"/>
  <c r="F101" i="7"/>
  <c r="F100" i="7"/>
  <c r="E100" i="7"/>
  <c r="F99" i="7"/>
  <c r="E99" i="7"/>
  <c r="F97" i="7"/>
  <c r="F96" i="7"/>
  <c r="F94" i="7"/>
  <c r="E94" i="7"/>
  <c r="F93" i="7"/>
  <c r="E93" i="7"/>
  <c r="F91" i="7"/>
  <c r="E91" i="7"/>
  <c r="F90" i="7"/>
  <c r="E90" i="7"/>
  <c r="F88" i="7"/>
  <c r="E88" i="7"/>
  <c r="F87" i="7"/>
  <c r="E87" i="7"/>
  <c r="F85" i="7"/>
  <c r="E85" i="7"/>
  <c r="F84" i="7"/>
  <c r="E84" i="7"/>
  <c r="F82" i="7"/>
  <c r="E82" i="7"/>
  <c r="F81" i="7"/>
  <c r="F80" i="7"/>
  <c r="F78" i="7"/>
  <c r="F77" i="7"/>
  <c r="F76" i="7"/>
  <c r="F73" i="7"/>
  <c r="F72" i="7"/>
  <c r="F71" i="7"/>
  <c r="E71" i="7"/>
  <c r="F70" i="7"/>
  <c r="F69" i="7"/>
  <c r="F68" i="7"/>
  <c r="E68" i="7"/>
  <c r="F64" i="7"/>
  <c r="F63" i="7"/>
  <c r="E63" i="7"/>
  <c r="F62" i="7"/>
  <c r="F61" i="7"/>
  <c r="E61" i="7"/>
  <c r="F57" i="7"/>
  <c r="F56" i="7"/>
  <c r="F55" i="7"/>
  <c r="E55" i="7"/>
  <c r="F54" i="7"/>
  <c r="F53" i="7"/>
  <c r="F52" i="7"/>
  <c r="E52" i="7"/>
  <c r="E51" i="7"/>
  <c r="E50" i="7"/>
  <c r="F48" i="7"/>
  <c r="F47" i="7"/>
  <c r="E47" i="7"/>
  <c r="F46" i="7"/>
  <c r="F45" i="7"/>
  <c r="E45" i="7"/>
  <c r="F41" i="7"/>
  <c r="F40" i="7"/>
  <c r="F37" i="7"/>
  <c r="F36" i="7"/>
  <c r="F35" i="7"/>
  <c r="F34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4" i="7"/>
  <c r="F13" i="7"/>
  <c r="F12" i="7"/>
  <c r="F11" i="7"/>
  <c r="F10" i="7"/>
  <c r="F9" i="7"/>
  <c r="C3" i="7"/>
  <c r="F186" i="6"/>
  <c r="F185" i="6"/>
  <c r="F184" i="6"/>
  <c r="F183" i="6"/>
  <c r="E183" i="6"/>
  <c r="F182" i="6"/>
  <c r="F181" i="6"/>
  <c r="F180" i="6"/>
  <c r="F178" i="6"/>
  <c r="F177" i="6"/>
  <c r="F176" i="6"/>
  <c r="G176" i="6" s="1"/>
  <c r="H176" i="6" s="1"/>
  <c r="F175" i="6"/>
  <c r="G175" i="6" s="1"/>
  <c r="H175" i="6" s="1"/>
  <c r="F174" i="6"/>
  <c r="F173" i="6"/>
  <c r="F171" i="6"/>
  <c r="F170" i="6"/>
  <c r="F168" i="6"/>
  <c r="F167" i="6"/>
  <c r="E167" i="6"/>
  <c r="F166" i="6"/>
  <c r="E166" i="6"/>
  <c r="F165" i="6"/>
  <c r="E165" i="6"/>
  <c r="F164" i="6"/>
  <c r="E164" i="6"/>
  <c r="F163" i="6"/>
  <c r="E163" i="6"/>
  <c r="F162" i="6"/>
  <c r="E162" i="6"/>
  <c r="F161" i="6"/>
  <c r="E161" i="6"/>
  <c r="F159" i="6"/>
  <c r="E159" i="6"/>
  <c r="F158" i="6"/>
  <c r="E158" i="6"/>
  <c r="F156" i="6"/>
  <c r="E156" i="6"/>
  <c r="F155" i="6"/>
  <c r="E155" i="6"/>
  <c r="F154" i="6"/>
  <c r="F153" i="6"/>
  <c r="E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E143" i="6"/>
  <c r="F142" i="6"/>
  <c r="E142" i="6"/>
  <c r="F140" i="6"/>
  <c r="F139" i="6"/>
  <c r="F137" i="6"/>
  <c r="F136" i="6"/>
  <c r="F135" i="6"/>
  <c r="F134" i="6"/>
  <c r="F133" i="6"/>
  <c r="F132" i="6"/>
  <c r="F130" i="6"/>
  <c r="F129" i="6"/>
  <c r="F127" i="6"/>
  <c r="F126" i="6"/>
  <c r="F123" i="6"/>
  <c r="F122" i="6"/>
  <c r="F121" i="6"/>
  <c r="F120" i="6"/>
  <c r="F118" i="6"/>
  <c r="E118" i="6"/>
  <c r="F117" i="6"/>
  <c r="E117" i="6"/>
  <c r="F116" i="6"/>
  <c r="E116" i="6"/>
  <c r="F115" i="6"/>
  <c r="F114" i="6"/>
  <c r="F113" i="6"/>
  <c r="E113" i="6"/>
  <c r="F112" i="6"/>
  <c r="E112" i="6"/>
  <c r="F110" i="6"/>
  <c r="E110" i="6"/>
  <c r="F109" i="6"/>
  <c r="E109" i="6"/>
  <c r="F107" i="6"/>
  <c r="E107" i="6"/>
  <c r="F106" i="6"/>
  <c r="F105" i="6"/>
  <c r="E105" i="6"/>
  <c r="F104" i="6"/>
  <c r="E104" i="6"/>
  <c r="F102" i="6"/>
  <c r="E102" i="6"/>
  <c r="F101" i="6"/>
  <c r="F100" i="6"/>
  <c r="E100" i="6"/>
  <c r="F99" i="6"/>
  <c r="E99" i="6"/>
  <c r="F97" i="6"/>
  <c r="F96" i="6"/>
  <c r="F94" i="6"/>
  <c r="E94" i="6"/>
  <c r="F93" i="6"/>
  <c r="E93" i="6"/>
  <c r="F91" i="6"/>
  <c r="E91" i="6"/>
  <c r="F90" i="6"/>
  <c r="E90" i="6"/>
  <c r="F88" i="6"/>
  <c r="E88" i="6"/>
  <c r="F87" i="6"/>
  <c r="E87" i="6"/>
  <c r="F85" i="6"/>
  <c r="E85" i="6"/>
  <c r="F84" i="6"/>
  <c r="E84" i="6"/>
  <c r="F82" i="6"/>
  <c r="E82" i="6"/>
  <c r="F81" i="6"/>
  <c r="F80" i="6"/>
  <c r="F78" i="6"/>
  <c r="F77" i="6"/>
  <c r="F76" i="6"/>
  <c r="F73" i="6"/>
  <c r="F72" i="6"/>
  <c r="F71" i="6"/>
  <c r="E71" i="6"/>
  <c r="F70" i="6"/>
  <c r="F69" i="6"/>
  <c r="F68" i="6"/>
  <c r="E68" i="6"/>
  <c r="F64" i="6"/>
  <c r="F63" i="6"/>
  <c r="E63" i="6"/>
  <c r="F62" i="6"/>
  <c r="F61" i="6"/>
  <c r="E61" i="6"/>
  <c r="F57" i="6"/>
  <c r="F56" i="6"/>
  <c r="F55" i="6"/>
  <c r="E55" i="6"/>
  <c r="F54" i="6"/>
  <c r="F53" i="6"/>
  <c r="F52" i="6"/>
  <c r="E52" i="6"/>
  <c r="E51" i="6"/>
  <c r="E50" i="6"/>
  <c r="F48" i="6"/>
  <c r="F47" i="6"/>
  <c r="E47" i="6"/>
  <c r="F46" i="6"/>
  <c r="F45" i="6"/>
  <c r="E45" i="6"/>
  <c r="F41" i="6"/>
  <c r="F40" i="6"/>
  <c r="F37" i="6"/>
  <c r="F36" i="6"/>
  <c r="F35" i="6"/>
  <c r="F34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4" i="6"/>
  <c r="F13" i="6"/>
  <c r="F12" i="6"/>
  <c r="F11" i="6"/>
  <c r="F10" i="6"/>
  <c r="F9" i="6"/>
  <c r="C3" i="6"/>
  <c r="F186" i="5"/>
  <c r="F185" i="5"/>
  <c r="F184" i="5"/>
  <c r="F183" i="5"/>
  <c r="E183" i="5"/>
  <c r="F182" i="5"/>
  <c r="F181" i="5"/>
  <c r="F180" i="5"/>
  <c r="F178" i="5"/>
  <c r="F177" i="5"/>
  <c r="F176" i="5"/>
  <c r="G176" i="5" s="1"/>
  <c r="H176" i="5" s="1"/>
  <c r="F175" i="5"/>
  <c r="G175" i="5" s="1"/>
  <c r="H175" i="5" s="1"/>
  <c r="F174" i="5"/>
  <c r="F173" i="5"/>
  <c r="F171" i="5"/>
  <c r="F170" i="5"/>
  <c r="F168" i="5"/>
  <c r="F167" i="5"/>
  <c r="E167" i="5"/>
  <c r="F166" i="5"/>
  <c r="E166" i="5"/>
  <c r="F165" i="5"/>
  <c r="E165" i="5"/>
  <c r="F164" i="5"/>
  <c r="E164" i="5"/>
  <c r="F163" i="5"/>
  <c r="E163" i="5"/>
  <c r="F162" i="5"/>
  <c r="E162" i="5"/>
  <c r="F161" i="5"/>
  <c r="E161" i="5"/>
  <c r="F159" i="5"/>
  <c r="E159" i="5"/>
  <c r="F158" i="5"/>
  <c r="E158" i="5"/>
  <c r="F156" i="5"/>
  <c r="E156" i="5"/>
  <c r="F155" i="5"/>
  <c r="E155" i="5"/>
  <c r="F154" i="5"/>
  <c r="F153" i="5"/>
  <c r="E153" i="5"/>
  <c r="F152" i="5"/>
  <c r="E152" i="5"/>
  <c r="F151" i="5"/>
  <c r="E151" i="5"/>
  <c r="F150" i="5"/>
  <c r="E150" i="5"/>
  <c r="F149" i="5"/>
  <c r="E149" i="5"/>
  <c r="F148" i="5"/>
  <c r="E148" i="5"/>
  <c r="F147" i="5"/>
  <c r="E147" i="5"/>
  <c r="F146" i="5"/>
  <c r="E146" i="5"/>
  <c r="F145" i="5"/>
  <c r="E145" i="5"/>
  <c r="F144" i="5"/>
  <c r="E144" i="5"/>
  <c r="E143" i="5"/>
  <c r="F142" i="5"/>
  <c r="E142" i="5"/>
  <c r="F140" i="5"/>
  <c r="F139" i="5"/>
  <c r="F137" i="5"/>
  <c r="F136" i="5"/>
  <c r="F135" i="5"/>
  <c r="F134" i="5"/>
  <c r="F133" i="5"/>
  <c r="F132" i="5"/>
  <c r="F130" i="5"/>
  <c r="F129" i="5"/>
  <c r="F127" i="5"/>
  <c r="F126" i="5"/>
  <c r="F123" i="5"/>
  <c r="F122" i="5"/>
  <c r="F121" i="5"/>
  <c r="F120" i="5"/>
  <c r="F118" i="5"/>
  <c r="E118" i="5"/>
  <c r="F117" i="5"/>
  <c r="E117" i="5"/>
  <c r="F116" i="5"/>
  <c r="E116" i="5"/>
  <c r="F115" i="5"/>
  <c r="F114" i="5"/>
  <c r="F113" i="5"/>
  <c r="E113" i="5"/>
  <c r="F112" i="5"/>
  <c r="E112" i="5"/>
  <c r="F110" i="5"/>
  <c r="E110" i="5"/>
  <c r="F109" i="5"/>
  <c r="E109" i="5"/>
  <c r="F107" i="5"/>
  <c r="E107" i="5"/>
  <c r="F106" i="5"/>
  <c r="F105" i="5"/>
  <c r="E105" i="5"/>
  <c r="F104" i="5"/>
  <c r="E104" i="5"/>
  <c r="F102" i="5"/>
  <c r="E102" i="5"/>
  <c r="F101" i="5"/>
  <c r="F100" i="5"/>
  <c r="E100" i="5"/>
  <c r="F99" i="5"/>
  <c r="E99" i="5"/>
  <c r="F97" i="5"/>
  <c r="F96" i="5"/>
  <c r="F94" i="5"/>
  <c r="E94" i="5"/>
  <c r="F93" i="5"/>
  <c r="E93" i="5"/>
  <c r="F91" i="5"/>
  <c r="E91" i="5"/>
  <c r="F90" i="5"/>
  <c r="E90" i="5"/>
  <c r="F88" i="5"/>
  <c r="E88" i="5"/>
  <c r="F87" i="5"/>
  <c r="E87" i="5"/>
  <c r="F85" i="5"/>
  <c r="E85" i="5"/>
  <c r="F84" i="5"/>
  <c r="E84" i="5"/>
  <c r="F82" i="5"/>
  <c r="E82" i="5"/>
  <c r="F81" i="5"/>
  <c r="F80" i="5"/>
  <c r="F78" i="5"/>
  <c r="F77" i="5"/>
  <c r="F76" i="5"/>
  <c r="F73" i="5"/>
  <c r="F72" i="5"/>
  <c r="F71" i="5"/>
  <c r="E71" i="5"/>
  <c r="F70" i="5"/>
  <c r="F69" i="5"/>
  <c r="F68" i="5"/>
  <c r="E68" i="5"/>
  <c r="F64" i="5"/>
  <c r="F63" i="5"/>
  <c r="E63" i="5"/>
  <c r="F62" i="5"/>
  <c r="F61" i="5"/>
  <c r="E61" i="5"/>
  <c r="F57" i="5"/>
  <c r="F56" i="5"/>
  <c r="F55" i="5"/>
  <c r="E55" i="5"/>
  <c r="F54" i="5"/>
  <c r="F53" i="5"/>
  <c r="F52" i="5"/>
  <c r="E52" i="5"/>
  <c r="E51" i="5"/>
  <c r="E50" i="5"/>
  <c r="F48" i="5"/>
  <c r="F47" i="5"/>
  <c r="E47" i="5"/>
  <c r="F46" i="5"/>
  <c r="F45" i="5"/>
  <c r="E45" i="5"/>
  <c r="F41" i="5"/>
  <c r="F40" i="5"/>
  <c r="F37" i="5"/>
  <c r="F36" i="5"/>
  <c r="F35" i="5"/>
  <c r="F34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C3" i="5"/>
  <c r="G183" i="4"/>
  <c r="S179" i="4"/>
  <c r="R179" i="4"/>
  <c r="Q179" i="4"/>
  <c r="P179" i="4"/>
  <c r="F179" i="7" s="1"/>
  <c r="O179" i="4"/>
  <c r="N179" i="4"/>
  <c r="M179" i="4"/>
  <c r="F179" i="6" s="1"/>
  <c r="L179" i="4"/>
  <c r="K179" i="4"/>
  <c r="J179" i="4"/>
  <c r="F179" i="5" s="1"/>
  <c r="I179" i="4"/>
  <c r="H179" i="4"/>
  <c r="S172" i="4"/>
  <c r="R172" i="4"/>
  <c r="Q172" i="4"/>
  <c r="P172" i="4"/>
  <c r="F172" i="7" s="1"/>
  <c r="O172" i="4"/>
  <c r="N172" i="4"/>
  <c r="M172" i="4"/>
  <c r="F172" i="6" s="1"/>
  <c r="L172" i="4"/>
  <c r="K172" i="4"/>
  <c r="J172" i="4"/>
  <c r="F172" i="5" s="1"/>
  <c r="I172" i="4"/>
  <c r="H172" i="4"/>
  <c r="S169" i="4"/>
  <c r="R169" i="4"/>
  <c r="Q169" i="4"/>
  <c r="P169" i="4"/>
  <c r="F169" i="7" s="1"/>
  <c r="O169" i="4"/>
  <c r="N169" i="4"/>
  <c r="M169" i="4"/>
  <c r="F169" i="6" s="1"/>
  <c r="L169" i="4"/>
  <c r="K169" i="4"/>
  <c r="J169" i="4"/>
  <c r="F169" i="5" s="1"/>
  <c r="I169" i="4"/>
  <c r="H169" i="4"/>
  <c r="G167" i="4"/>
  <c r="G166" i="4"/>
  <c r="G165" i="4"/>
  <c r="G164" i="4"/>
  <c r="G163" i="4"/>
  <c r="G162" i="4"/>
  <c r="G161" i="4"/>
  <c r="S160" i="4"/>
  <c r="R160" i="4"/>
  <c r="Q160" i="4"/>
  <c r="P160" i="4"/>
  <c r="F160" i="7" s="1"/>
  <c r="O160" i="4"/>
  <c r="N160" i="4"/>
  <c r="M160" i="4"/>
  <c r="F160" i="6" s="1"/>
  <c r="L160" i="4"/>
  <c r="K160" i="4"/>
  <c r="J160" i="4"/>
  <c r="F160" i="5" s="1"/>
  <c r="I160" i="4"/>
  <c r="H160" i="4"/>
  <c r="G159" i="4"/>
  <c r="G158" i="4"/>
  <c r="S157" i="4"/>
  <c r="R157" i="4"/>
  <c r="Q157" i="4"/>
  <c r="P157" i="4"/>
  <c r="F157" i="7" s="1"/>
  <c r="O157" i="4"/>
  <c r="N157" i="4"/>
  <c r="M157" i="4"/>
  <c r="F157" i="6" s="1"/>
  <c r="L157" i="4"/>
  <c r="K157" i="4"/>
  <c r="J157" i="4"/>
  <c r="F157" i="5" s="1"/>
  <c r="I157" i="4"/>
  <c r="H157" i="4"/>
  <c r="G156" i="4"/>
  <c r="G155" i="4"/>
  <c r="G153" i="4"/>
  <c r="G152" i="4"/>
  <c r="G151" i="4"/>
  <c r="G150" i="4"/>
  <c r="G149" i="4"/>
  <c r="G148" i="4"/>
  <c r="G147" i="4"/>
  <c r="G146" i="4"/>
  <c r="G145" i="4"/>
  <c r="G144" i="4"/>
  <c r="S143" i="4"/>
  <c r="R143" i="4"/>
  <c r="Q143" i="4"/>
  <c r="P143" i="4"/>
  <c r="F143" i="7" s="1"/>
  <c r="G143" i="7" s="1"/>
  <c r="H143" i="7" s="1"/>
  <c r="O143" i="4"/>
  <c r="N143" i="4"/>
  <c r="M143" i="4"/>
  <c r="F143" i="6" s="1"/>
  <c r="G143" i="6" s="1"/>
  <c r="H143" i="6" s="1"/>
  <c r="L143" i="4"/>
  <c r="K143" i="4"/>
  <c r="J143" i="4"/>
  <c r="F143" i="5" s="1"/>
  <c r="G143" i="5" s="1"/>
  <c r="H143" i="5" s="1"/>
  <c r="I143" i="4"/>
  <c r="H143" i="4"/>
  <c r="G143" i="4"/>
  <c r="G142" i="4"/>
  <c r="S138" i="4"/>
  <c r="R138" i="4"/>
  <c r="Q138" i="4"/>
  <c r="P138" i="4"/>
  <c r="F138" i="7" s="1"/>
  <c r="O138" i="4"/>
  <c r="N138" i="4"/>
  <c r="M138" i="4"/>
  <c r="F138" i="6" s="1"/>
  <c r="L138" i="4"/>
  <c r="K138" i="4"/>
  <c r="J138" i="4"/>
  <c r="F138" i="5" s="1"/>
  <c r="H138" i="4"/>
  <c r="S131" i="4"/>
  <c r="R131" i="4"/>
  <c r="Q131" i="4"/>
  <c r="P131" i="4"/>
  <c r="F131" i="7" s="1"/>
  <c r="O131" i="4"/>
  <c r="N131" i="4"/>
  <c r="M131" i="4"/>
  <c r="F131" i="6" s="1"/>
  <c r="L131" i="4"/>
  <c r="K131" i="4"/>
  <c r="J131" i="4"/>
  <c r="F131" i="5" s="1"/>
  <c r="I131" i="4"/>
  <c r="H131" i="4"/>
  <c r="S125" i="4"/>
  <c r="R125" i="4"/>
  <c r="Q125" i="4"/>
  <c r="P125" i="4"/>
  <c r="F125" i="7" s="1"/>
  <c r="O125" i="4"/>
  <c r="N125" i="4"/>
  <c r="M125" i="4"/>
  <c r="F125" i="6" s="1"/>
  <c r="L125" i="4"/>
  <c r="K125" i="4"/>
  <c r="J125" i="4"/>
  <c r="F125" i="5" s="1"/>
  <c r="I125" i="4"/>
  <c r="H125" i="4"/>
  <c r="S119" i="4"/>
  <c r="R119" i="4"/>
  <c r="Q119" i="4"/>
  <c r="P119" i="4"/>
  <c r="F119" i="7" s="1"/>
  <c r="O119" i="4"/>
  <c r="N119" i="4"/>
  <c r="M119" i="4"/>
  <c r="F119" i="6" s="1"/>
  <c r="L119" i="4"/>
  <c r="K119" i="4"/>
  <c r="J119" i="4"/>
  <c r="F119" i="5" s="1"/>
  <c r="I119" i="4"/>
  <c r="H119" i="4"/>
  <c r="G118" i="4"/>
  <c r="G117" i="4"/>
  <c r="G116" i="4"/>
  <c r="G113" i="4"/>
  <c r="G112" i="4"/>
  <c r="S111" i="4"/>
  <c r="R111" i="4"/>
  <c r="Q111" i="4"/>
  <c r="P111" i="4"/>
  <c r="F111" i="7" s="1"/>
  <c r="O111" i="4"/>
  <c r="N111" i="4"/>
  <c r="M111" i="4"/>
  <c r="F111" i="6" s="1"/>
  <c r="L111" i="4"/>
  <c r="K111" i="4"/>
  <c r="J111" i="4"/>
  <c r="F111" i="5" s="1"/>
  <c r="I111" i="4"/>
  <c r="H111" i="4"/>
  <c r="G110" i="4"/>
  <c r="G109" i="4"/>
  <c r="S108" i="4"/>
  <c r="R108" i="4"/>
  <c r="Q108" i="4"/>
  <c r="P108" i="4"/>
  <c r="F108" i="7" s="1"/>
  <c r="O108" i="4"/>
  <c r="N108" i="4"/>
  <c r="M108" i="4"/>
  <c r="F108" i="6" s="1"/>
  <c r="L108" i="4"/>
  <c r="K108" i="4"/>
  <c r="J108" i="4"/>
  <c r="F108" i="5" s="1"/>
  <c r="I108" i="4"/>
  <c r="H108" i="4"/>
  <c r="G107" i="4"/>
  <c r="G105" i="4"/>
  <c r="G104" i="4"/>
  <c r="S103" i="4"/>
  <c r="R103" i="4"/>
  <c r="Q103" i="4"/>
  <c r="P103" i="4"/>
  <c r="F103" i="7" s="1"/>
  <c r="O103" i="4"/>
  <c r="N103" i="4"/>
  <c r="M103" i="4"/>
  <c r="F103" i="6" s="1"/>
  <c r="L103" i="4"/>
  <c r="K103" i="4"/>
  <c r="J103" i="4"/>
  <c r="F103" i="5" s="1"/>
  <c r="I103" i="4"/>
  <c r="H103" i="4"/>
  <c r="G102" i="4"/>
  <c r="G100" i="4"/>
  <c r="G99" i="4"/>
  <c r="S98" i="4"/>
  <c r="R98" i="4"/>
  <c r="Q98" i="4"/>
  <c r="P98" i="4"/>
  <c r="F98" i="7" s="1"/>
  <c r="O98" i="4"/>
  <c r="N98" i="4"/>
  <c r="M98" i="4"/>
  <c r="F98" i="6" s="1"/>
  <c r="L98" i="4"/>
  <c r="K98" i="4"/>
  <c r="J98" i="4"/>
  <c r="F98" i="5" s="1"/>
  <c r="I98" i="4"/>
  <c r="H98" i="4"/>
  <c r="S95" i="4"/>
  <c r="R95" i="4"/>
  <c r="Q95" i="4"/>
  <c r="P95" i="4"/>
  <c r="F95" i="7" s="1"/>
  <c r="O95" i="4"/>
  <c r="N95" i="4"/>
  <c r="M95" i="4"/>
  <c r="F95" i="6" s="1"/>
  <c r="L95" i="4"/>
  <c r="K95" i="4"/>
  <c r="J95" i="4"/>
  <c r="F95" i="5" s="1"/>
  <c r="I95" i="4"/>
  <c r="H95" i="4"/>
  <c r="G94" i="4"/>
  <c r="G93" i="4"/>
  <c r="S92" i="4"/>
  <c r="R92" i="4"/>
  <c r="Q92" i="4"/>
  <c r="P92" i="4"/>
  <c r="F92" i="7" s="1"/>
  <c r="O92" i="4"/>
  <c r="N92" i="4"/>
  <c r="M92" i="4"/>
  <c r="F92" i="6" s="1"/>
  <c r="L92" i="4"/>
  <c r="K92" i="4"/>
  <c r="J92" i="4"/>
  <c r="F92" i="5" s="1"/>
  <c r="I92" i="4"/>
  <c r="H92" i="4"/>
  <c r="G91" i="4"/>
  <c r="G90" i="4"/>
  <c r="S89" i="4"/>
  <c r="R89" i="4"/>
  <c r="Q89" i="4"/>
  <c r="P89" i="4"/>
  <c r="F89" i="7" s="1"/>
  <c r="O89" i="4"/>
  <c r="N89" i="4"/>
  <c r="M89" i="4"/>
  <c r="F89" i="6" s="1"/>
  <c r="L89" i="4"/>
  <c r="K89" i="4"/>
  <c r="J89" i="4"/>
  <c r="F89" i="5" s="1"/>
  <c r="I89" i="4"/>
  <c r="H89" i="4"/>
  <c r="G88" i="4"/>
  <c r="G87" i="4"/>
  <c r="S86" i="4"/>
  <c r="R86" i="4"/>
  <c r="Q86" i="4"/>
  <c r="P86" i="4"/>
  <c r="F86" i="7" s="1"/>
  <c r="O86" i="4"/>
  <c r="N86" i="4"/>
  <c r="M86" i="4"/>
  <c r="F86" i="6" s="1"/>
  <c r="L86" i="4"/>
  <c r="K86" i="4"/>
  <c r="J86" i="4"/>
  <c r="F86" i="5" s="1"/>
  <c r="I86" i="4"/>
  <c r="H86" i="4"/>
  <c r="G85" i="4"/>
  <c r="G84" i="4"/>
  <c r="S83" i="4"/>
  <c r="R83" i="4"/>
  <c r="Q83" i="4"/>
  <c r="P83" i="4"/>
  <c r="F83" i="7" s="1"/>
  <c r="O83" i="4"/>
  <c r="N83" i="4"/>
  <c r="M83" i="4"/>
  <c r="F83" i="6" s="1"/>
  <c r="L83" i="4"/>
  <c r="K83" i="4"/>
  <c r="J83" i="4"/>
  <c r="F83" i="5" s="1"/>
  <c r="I83" i="4"/>
  <c r="H83" i="4"/>
  <c r="G82" i="4"/>
  <c r="S79" i="4"/>
  <c r="R79" i="4"/>
  <c r="Q79" i="4"/>
  <c r="P79" i="4"/>
  <c r="F79" i="7" s="1"/>
  <c r="O79" i="4"/>
  <c r="N79" i="4"/>
  <c r="M79" i="4"/>
  <c r="F79" i="6" s="1"/>
  <c r="L79" i="4"/>
  <c r="K79" i="4"/>
  <c r="J79" i="4"/>
  <c r="F79" i="5" s="1"/>
  <c r="I79" i="4"/>
  <c r="H79" i="4"/>
  <c r="S75" i="4"/>
  <c r="S74" i="4" s="1"/>
  <c r="R75" i="4"/>
  <c r="R74" i="4" s="1"/>
  <c r="Q75" i="4"/>
  <c r="P75" i="4"/>
  <c r="F75" i="7" s="1"/>
  <c r="O75" i="4"/>
  <c r="O74" i="4" s="1"/>
  <c r="N75" i="4"/>
  <c r="N74" i="4" s="1"/>
  <c r="M75" i="4"/>
  <c r="F75" i="6" s="1"/>
  <c r="L75" i="4"/>
  <c r="L74" i="4" s="1"/>
  <c r="K75" i="4"/>
  <c r="K74" i="4" s="1"/>
  <c r="J75" i="4"/>
  <c r="J74" i="4" s="1"/>
  <c r="F74" i="5" s="1"/>
  <c r="I75" i="4"/>
  <c r="I74" i="4" s="1"/>
  <c r="H75" i="4"/>
  <c r="H74" i="4" s="1"/>
  <c r="Q74" i="4"/>
  <c r="G71" i="4"/>
  <c r="G68" i="4"/>
  <c r="S67" i="4"/>
  <c r="R67" i="4"/>
  <c r="Q67" i="4"/>
  <c r="P67" i="4"/>
  <c r="F67" i="7" s="1"/>
  <c r="O67" i="4"/>
  <c r="N67" i="4"/>
  <c r="M67" i="4"/>
  <c r="F67" i="6" s="1"/>
  <c r="L67" i="4"/>
  <c r="K67" i="4"/>
  <c r="J67" i="4"/>
  <c r="F67" i="5" s="1"/>
  <c r="I67" i="4"/>
  <c r="H67" i="4"/>
  <c r="S66" i="4"/>
  <c r="R66" i="4"/>
  <c r="R65" i="4" s="1"/>
  <c r="Q66" i="4"/>
  <c r="Q65" i="4" s="1"/>
  <c r="P66" i="4"/>
  <c r="F66" i="7" s="1"/>
  <c r="O66" i="4"/>
  <c r="N66" i="4"/>
  <c r="M66" i="4"/>
  <c r="F66" i="6" s="1"/>
  <c r="L66" i="4"/>
  <c r="K66" i="4"/>
  <c r="K65" i="4" s="1"/>
  <c r="J66" i="4"/>
  <c r="F66" i="5" s="1"/>
  <c r="I66" i="4"/>
  <c r="I65" i="4" s="1"/>
  <c r="H66" i="4"/>
  <c r="L65" i="4"/>
  <c r="G63" i="4"/>
  <c r="G61" i="4"/>
  <c r="S60" i="4"/>
  <c r="R60" i="4"/>
  <c r="R58" i="4" s="1"/>
  <c r="Q60" i="4"/>
  <c r="Q59" i="4" s="1"/>
  <c r="P60" i="4"/>
  <c r="F60" i="7" s="1"/>
  <c r="O60" i="4"/>
  <c r="O59" i="4" s="1"/>
  <c r="N60" i="4"/>
  <c r="M60" i="4"/>
  <c r="F60" i="6" s="1"/>
  <c r="L60" i="4"/>
  <c r="K60" i="4"/>
  <c r="K59" i="4" s="1"/>
  <c r="J60" i="4"/>
  <c r="F60" i="5" s="1"/>
  <c r="I60" i="4"/>
  <c r="I59" i="4" s="1"/>
  <c r="H60" i="4"/>
  <c r="H59" i="4" s="1"/>
  <c r="N59" i="4"/>
  <c r="L59" i="4"/>
  <c r="S58" i="4"/>
  <c r="L58" i="4"/>
  <c r="G55" i="4"/>
  <c r="G52" i="4"/>
  <c r="S51" i="4"/>
  <c r="R51" i="4"/>
  <c r="Q51" i="4"/>
  <c r="P51" i="4"/>
  <c r="F51" i="7" s="1"/>
  <c r="O51" i="4"/>
  <c r="N51" i="4"/>
  <c r="M51" i="4"/>
  <c r="F51" i="6" s="1"/>
  <c r="L51" i="4"/>
  <c r="K51" i="4"/>
  <c r="J51" i="4"/>
  <c r="F51" i="5" s="1"/>
  <c r="I51" i="4"/>
  <c r="H51" i="4"/>
  <c r="G51" i="4"/>
  <c r="S50" i="4"/>
  <c r="S49" i="4" s="1"/>
  <c r="R50" i="4"/>
  <c r="R49" i="4" s="1"/>
  <c r="Q50" i="4"/>
  <c r="Q49" i="4" s="1"/>
  <c r="P50" i="4"/>
  <c r="F50" i="7" s="1"/>
  <c r="O50" i="4"/>
  <c r="N50" i="4"/>
  <c r="M50" i="4"/>
  <c r="F50" i="6" s="1"/>
  <c r="L50" i="4"/>
  <c r="L49" i="4" s="1"/>
  <c r="K50" i="4"/>
  <c r="K49" i="4" s="1"/>
  <c r="J50" i="4"/>
  <c r="F50" i="5" s="1"/>
  <c r="I50" i="4"/>
  <c r="I49" i="4" s="1"/>
  <c r="H50" i="4"/>
  <c r="G50" i="4"/>
  <c r="P49" i="4"/>
  <c r="F49" i="7" s="1"/>
  <c r="G47" i="4"/>
  <c r="G45" i="4"/>
  <c r="S44" i="4"/>
  <c r="S43" i="4" s="1"/>
  <c r="R44" i="4"/>
  <c r="Q44" i="4"/>
  <c r="Q43" i="4" s="1"/>
  <c r="P44" i="4"/>
  <c r="F44" i="7" s="1"/>
  <c r="O44" i="4"/>
  <c r="O43" i="4" s="1"/>
  <c r="N44" i="4"/>
  <c r="N43" i="4" s="1"/>
  <c r="M44" i="4"/>
  <c r="F44" i="6" s="1"/>
  <c r="L44" i="4"/>
  <c r="L42" i="4" s="1"/>
  <c r="K44" i="4"/>
  <c r="K43" i="4" s="1"/>
  <c r="J44" i="4"/>
  <c r="F44" i="5" s="1"/>
  <c r="I44" i="4"/>
  <c r="I43" i="4" s="1"/>
  <c r="H44" i="4"/>
  <c r="H43" i="4" s="1"/>
  <c r="R43" i="4"/>
  <c r="J43" i="4"/>
  <c r="F43" i="5" s="1"/>
  <c r="S42" i="4"/>
  <c r="R42" i="4"/>
  <c r="P42" i="4"/>
  <c r="F42" i="7" s="1"/>
  <c r="M42" i="4"/>
  <c r="F42" i="6" s="1"/>
  <c r="K42" i="4"/>
  <c r="J42" i="4"/>
  <c r="F42" i="5" s="1"/>
  <c r="S39" i="4"/>
  <c r="R39" i="4"/>
  <c r="Q39" i="4"/>
  <c r="P39" i="4"/>
  <c r="F39" i="7" s="1"/>
  <c r="O39" i="4"/>
  <c r="N39" i="4"/>
  <c r="M39" i="4"/>
  <c r="F39" i="6" s="1"/>
  <c r="L39" i="4"/>
  <c r="K39" i="4"/>
  <c r="J39" i="4"/>
  <c r="F39" i="5" s="1"/>
  <c r="I39" i="4"/>
  <c r="H39" i="4"/>
  <c r="S33" i="4"/>
  <c r="R33" i="4"/>
  <c r="Q33" i="4"/>
  <c r="P33" i="4"/>
  <c r="F33" i="7" s="1"/>
  <c r="O33" i="4"/>
  <c r="N33" i="4"/>
  <c r="M33" i="4"/>
  <c r="F33" i="6" s="1"/>
  <c r="L33" i="4"/>
  <c r="K33" i="4"/>
  <c r="J33" i="4"/>
  <c r="F33" i="5" s="1"/>
  <c r="I33" i="4"/>
  <c r="H33" i="4"/>
  <c r="V15" i="4"/>
  <c r="F15" i="9" s="1"/>
  <c r="U15" i="4"/>
  <c r="S15" i="4"/>
  <c r="F15" i="8" s="1"/>
  <c r="R15" i="4"/>
  <c r="Q15" i="4"/>
  <c r="P15" i="4"/>
  <c r="F15" i="7" s="1"/>
  <c r="O15" i="4"/>
  <c r="N15" i="4"/>
  <c r="M15" i="4"/>
  <c r="F15" i="6" s="1"/>
  <c r="L15" i="4"/>
  <c r="K15" i="4"/>
  <c r="C3" i="4"/>
  <c r="G75" i="3"/>
  <c r="G18" i="3"/>
  <c r="G139" i="3"/>
  <c r="G49" i="3"/>
  <c r="G60" i="3"/>
  <c r="G26" i="3"/>
  <c r="G178" i="3"/>
  <c r="G65" i="3"/>
  <c r="G70" i="3"/>
  <c r="G16" i="3"/>
  <c r="G81" i="3"/>
  <c r="G111" i="3"/>
  <c r="G182" i="3"/>
  <c r="G179" i="3"/>
  <c r="G21" i="3"/>
  <c r="G54" i="3"/>
  <c r="G35" i="3"/>
  <c r="G79" i="3"/>
  <c r="G86" i="3"/>
  <c r="G24" i="3"/>
  <c r="G41" i="3"/>
  <c r="G39" i="3"/>
  <c r="G31" i="3"/>
  <c r="G168" i="3"/>
  <c r="G125" i="3"/>
  <c r="G114" i="3"/>
  <c r="G157" i="3"/>
  <c r="G12" i="3"/>
  <c r="G58" i="3"/>
  <c r="G37" i="3"/>
  <c r="G137" i="3"/>
  <c r="G78" i="3"/>
  <c r="G30" i="3"/>
  <c r="G108" i="3"/>
  <c r="G15" i="3"/>
  <c r="G29" i="3"/>
  <c r="G59" i="3"/>
  <c r="G25" i="3"/>
  <c r="G122" i="3"/>
  <c r="G160" i="3"/>
  <c r="G36" i="3"/>
  <c r="G27" i="3"/>
  <c r="G20" i="3"/>
  <c r="G97" i="3"/>
  <c r="G77" i="3"/>
  <c r="G74" i="3"/>
  <c r="G69" i="3"/>
  <c r="G176" i="3"/>
  <c r="G177" i="3"/>
  <c r="G11" i="4"/>
  <c r="G180" i="3"/>
  <c r="G53" i="3"/>
  <c r="G123" i="3"/>
  <c r="G129" i="3"/>
  <c r="G131" i="3"/>
  <c r="G80" i="3"/>
  <c r="G98" i="3"/>
  <c r="G170" i="3"/>
  <c r="G34" i="3"/>
  <c r="G10" i="3"/>
  <c r="G28" i="3"/>
  <c r="G96" i="3"/>
  <c r="G130" i="3"/>
  <c r="G136" i="3"/>
  <c r="G171" i="3"/>
  <c r="G46" i="3"/>
  <c r="G9" i="3"/>
  <c r="G154" i="3"/>
  <c r="G62" i="3"/>
  <c r="G57" i="3"/>
  <c r="G92" i="3"/>
  <c r="G42" i="3"/>
  <c r="G119" i="3"/>
  <c r="G40" i="3"/>
  <c r="G172" i="3"/>
  <c r="G140" i="3"/>
  <c r="G13" i="3"/>
  <c r="G173" i="3"/>
  <c r="G32" i="3"/>
  <c r="G181" i="3"/>
  <c r="G83" i="3"/>
  <c r="G22" i="3"/>
  <c r="G89" i="3"/>
  <c r="G106" i="3"/>
  <c r="G121" i="3"/>
  <c r="G33" i="3"/>
  <c r="G138" i="3"/>
  <c r="G103" i="3"/>
  <c r="G133" i="3"/>
  <c r="G43" i="3"/>
  <c r="G185" i="3"/>
  <c r="G23" i="3"/>
  <c r="G186" i="3"/>
  <c r="G101" i="3"/>
  <c r="G72" i="3"/>
  <c r="G184" i="3"/>
  <c r="G73" i="3"/>
  <c r="G76" i="3"/>
  <c r="G132" i="3"/>
  <c r="G10" i="4"/>
  <c r="G175" i="3"/>
  <c r="G17" i="3"/>
  <c r="G174" i="3"/>
  <c r="G44" i="3"/>
  <c r="G115" i="3"/>
  <c r="G14" i="3"/>
  <c r="G169" i="3"/>
  <c r="G19" i="3"/>
  <c r="G64" i="3"/>
  <c r="G95" i="3"/>
  <c r="G120" i="3"/>
  <c r="G135" i="3"/>
  <c r="G56" i="3"/>
  <c r="G48" i="3"/>
  <c r="G11" i="3"/>
  <c r="G134" i="3"/>
  <c r="L43" i="4" l="1"/>
  <c r="R59" i="4"/>
  <c r="O65" i="4"/>
  <c r="P43" i="4"/>
  <c r="F43" i="7" s="1"/>
  <c r="J49" i="4"/>
  <c r="F49" i="5" s="1"/>
  <c r="I58" i="4"/>
  <c r="Q42" i="4"/>
  <c r="N49" i="4"/>
  <c r="O49" i="4"/>
  <c r="H49" i="4"/>
  <c r="N65" i="4"/>
  <c r="O58" i="4"/>
  <c r="N58" i="4"/>
  <c r="M58" i="4"/>
  <c r="F58" i="6" s="1"/>
  <c r="H65" i="4"/>
  <c r="H58" i="4"/>
  <c r="E36" i="9"/>
  <c r="G36" i="9" s="1"/>
  <c r="H36" i="9" s="1"/>
  <c r="E36" i="8"/>
  <c r="G36" i="8" s="1"/>
  <c r="H36" i="8" s="1"/>
  <c r="E36" i="7"/>
  <c r="G36" i="7" s="1"/>
  <c r="H36" i="7" s="1"/>
  <c r="E36" i="5"/>
  <c r="G36" i="5" s="1"/>
  <c r="H36" i="5" s="1"/>
  <c r="E36" i="6"/>
  <c r="G36" i="6" s="1"/>
  <c r="H36" i="6" s="1"/>
  <c r="G36" i="4"/>
  <c r="E77" i="9"/>
  <c r="E77" i="8"/>
  <c r="E77" i="7"/>
  <c r="E77" i="6"/>
  <c r="E77" i="5"/>
  <c r="G77" i="4"/>
  <c r="E123" i="9"/>
  <c r="G123" i="9" s="1"/>
  <c r="H123" i="9" s="1"/>
  <c r="E123" i="8"/>
  <c r="G123" i="8" s="1"/>
  <c r="H123" i="8" s="1"/>
  <c r="E123" i="7"/>
  <c r="G123" i="7" s="1"/>
  <c r="H123" i="7" s="1"/>
  <c r="E123" i="6"/>
  <c r="G123" i="6" s="1"/>
  <c r="H123" i="6" s="1"/>
  <c r="E123" i="5"/>
  <c r="G123" i="5" s="1"/>
  <c r="H123" i="5" s="1"/>
  <c r="G123" i="4"/>
  <c r="E181" i="9"/>
  <c r="E181" i="8"/>
  <c r="E181" i="7"/>
  <c r="E181" i="6"/>
  <c r="E181" i="5"/>
  <c r="G181" i="4"/>
  <c r="E14" i="9"/>
  <c r="G14" i="9" s="1"/>
  <c r="H14" i="9" s="1"/>
  <c r="E13" i="8"/>
  <c r="G13" i="8" s="1"/>
  <c r="H13" i="8" s="1"/>
  <c r="E13" i="7"/>
  <c r="G13" i="7" s="1"/>
  <c r="H13" i="7" s="1"/>
  <c r="E13" i="6"/>
  <c r="G13" i="6" s="1"/>
  <c r="H13" i="6" s="1"/>
  <c r="E13" i="5"/>
  <c r="G14" i="4"/>
  <c r="E32" i="9"/>
  <c r="E32" i="8"/>
  <c r="E32" i="7"/>
  <c r="E32" i="6"/>
  <c r="E32" i="5"/>
  <c r="G32" i="4"/>
  <c r="E57" i="9"/>
  <c r="E57" i="7"/>
  <c r="E57" i="6"/>
  <c r="E57" i="8"/>
  <c r="E57" i="5"/>
  <c r="G57" i="4"/>
  <c r="E79" i="9"/>
  <c r="G79" i="9" s="1"/>
  <c r="H79" i="9" s="1"/>
  <c r="E79" i="8"/>
  <c r="G79" i="8" s="1"/>
  <c r="H79" i="8" s="1"/>
  <c r="E79" i="7"/>
  <c r="G79" i="7" s="1"/>
  <c r="H79" i="7" s="1"/>
  <c r="E79" i="6"/>
  <c r="G79" i="6" s="1"/>
  <c r="H79" i="6" s="1"/>
  <c r="E79" i="5"/>
  <c r="G79" i="5" s="1"/>
  <c r="H79" i="5" s="1"/>
  <c r="G79" i="4"/>
  <c r="E92" i="9"/>
  <c r="G92" i="9" s="1"/>
  <c r="H92" i="9" s="1"/>
  <c r="E92" i="8"/>
  <c r="G92" i="8" s="1"/>
  <c r="H92" i="8" s="1"/>
  <c r="E92" i="7"/>
  <c r="G92" i="7" s="1"/>
  <c r="H92" i="7" s="1"/>
  <c r="E92" i="6"/>
  <c r="G92" i="6" s="1"/>
  <c r="H92" i="6" s="1"/>
  <c r="E92" i="5"/>
  <c r="G92" i="5" s="1"/>
  <c r="H92" i="5" s="1"/>
  <c r="G92" i="4"/>
  <c r="E119" i="9"/>
  <c r="E119" i="8"/>
  <c r="E119" i="7"/>
  <c r="E119" i="5"/>
  <c r="E119" i="6"/>
  <c r="G119" i="4"/>
  <c r="E135" i="9"/>
  <c r="E135" i="7"/>
  <c r="E135" i="8"/>
  <c r="E135" i="5"/>
  <c r="E135" i="6"/>
  <c r="G135" i="4"/>
  <c r="E154" i="9"/>
  <c r="G154" i="9" s="1"/>
  <c r="H154" i="9" s="1"/>
  <c r="E154" i="8"/>
  <c r="G154" i="8" s="1"/>
  <c r="H154" i="8" s="1"/>
  <c r="E154" i="7"/>
  <c r="G154" i="7" s="1"/>
  <c r="H154" i="7" s="1"/>
  <c r="E154" i="6"/>
  <c r="G154" i="6" s="1"/>
  <c r="H154" i="6" s="1"/>
  <c r="E154" i="5"/>
  <c r="G154" i="5" s="1"/>
  <c r="H154" i="5" s="1"/>
  <c r="G154" i="4"/>
  <c r="E171" i="9"/>
  <c r="E171" i="7"/>
  <c r="E171" i="8"/>
  <c r="E171" i="6"/>
  <c r="E171" i="5"/>
  <c r="G171" i="4"/>
  <c r="E177" i="9"/>
  <c r="G177" i="9" s="1"/>
  <c r="H177" i="9" s="1"/>
  <c r="E177" i="7"/>
  <c r="G177" i="7" s="1"/>
  <c r="H177" i="7" s="1"/>
  <c r="E177" i="8"/>
  <c r="G177" i="8" s="1"/>
  <c r="H177" i="8" s="1"/>
  <c r="E177" i="6"/>
  <c r="G177" i="6" s="1"/>
  <c r="H177" i="6" s="1"/>
  <c r="E177" i="5"/>
  <c r="G177" i="5" s="1"/>
  <c r="H177" i="5" s="1"/>
  <c r="G177" i="4"/>
  <c r="E184" i="9"/>
  <c r="E184" i="8"/>
  <c r="E184" i="7"/>
  <c r="E184" i="5"/>
  <c r="E184" i="6"/>
  <c r="G184" i="4"/>
  <c r="E12" i="9"/>
  <c r="G12" i="9" s="1"/>
  <c r="H12" i="9" s="1"/>
  <c r="E11" i="8"/>
  <c r="G11" i="8" s="1"/>
  <c r="H11" i="8" s="1"/>
  <c r="E11" i="9"/>
  <c r="G11" i="9" s="1"/>
  <c r="H11" i="9" s="1"/>
  <c r="G12" i="4"/>
  <c r="E70" i="8"/>
  <c r="E70" i="9"/>
  <c r="E70" i="7"/>
  <c r="E70" i="6"/>
  <c r="G70" i="4"/>
  <c r="E70" i="5"/>
  <c r="G67" i="3"/>
  <c r="E25" i="8"/>
  <c r="G25" i="8" s="1"/>
  <c r="H25" i="8" s="1"/>
  <c r="E26" i="9"/>
  <c r="G26" i="9" s="1"/>
  <c r="H26" i="9" s="1"/>
  <c r="E25" i="7"/>
  <c r="G25" i="7" s="1"/>
  <c r="H25" i="7" s="1"/>
  <c r="E25" i="6"/>
  <c r="G25" i="6" s="1"/>
  <c r="H25" i="6" s="1"/>
  <c r="E25" i="5"/>
  <c r="G26" i="4"/>
  <c r="E46" i="9"/>
  <c r="E46" i="7"/>
  <c r="E46" i="8"/>
  <c r="E46" i="6"/>
  <c r="E46" i="5"/>
  <c r="G46" i="4"/>
  <c r="E73" i="8"/>
  <c r="E73" i="9"/>
  <c r="E73" i="7"/>
  <c r="E73" i="6"/>
  <c r="E73" i="5"/>
  <c r="G73" i="4"/>
  <c r="E129" i="9"/>
  <c r="G129" i="9" s="1"/>
  <c r="H129" i="9" s="1"/>
  <c r="E129" i="8"/>
  <c r="G129" i="8" s="1"/>
  <c r="H129" i="8" s="1"/>
  <c r="E129" i="7"/>
  <c r="G129" i="7" s="1"/>
  <c r="H129" i="7" s="1"/>
  <c r="E129" i="6"/>
  <c r="G129" i="6" s="1"/>
  <c r="H129" i="6" s="1"/>
  <c r="E129" i="5"/>
  <c r="G129" i="5" s="1"/>
  <c r="H129" i="5" s="1"/>
  <c r="G129" i="4"/>
  <c r="E9" i="9"/>
  <c r="G9" i="9" s="1"/>
  <c r="H9" i="9" s="1"/>
  <c r="G9" i="4"/>
  <c r="E15" i="9"/>
  <c r="G15" i="9" s="1"/>
  <c r="H15" i="9" s="1"/>
  <c r="E14" i="8"/>
  <c r="G14" i="8" s="1"/>
  <c r="H14" i="8" s="1"/>
  <c r="E14" i="7"/>
  <c r="G14" i="7" s="1"/>
  <c r="H14" i="7" s="1"/>
  <c r="E14" i="5"/>
  <c r="E14" i="6"/>
  <c r="G14" i="6" s="1"/>
  <c r="H14" i="6" s="1"/>
  <c r="G15" i="4"/>
  <c r="E21" i="9"/>
  <c r="G21" i="9" s="1"/>
  <c r="H21" i="9" s="1"/>
  <c r="E20" i="8"/>
  <c r="G20" i="8" s="1"/>
  <c r="H20" i="8" s="1"/>
  <c r="E20" i="7"/>
  <c r="G20" i="7" s="1"/>
  <c r="H20" i="7" s="1"/>
  <c r="E20" i="5"/>
  <c r="E20" i="6"/>
  <c r="G20" i="6" s="1"/>
  <c r="H20" i="6" s="1"/>
  <c r="G21" i="4"/>
  <c r="E27" i="9"/>
  <c r="G27" i="9" s="1"/>
  <c r="H27" i="9" s="1"/>
  <c r="E26" i="8"/>
  <c r="G26" i="8" s="1"/>
  <c r="H26" i="8" s="1"/>
  <c r="E26" i="7"/>
  <c r="G26" i="7" s="1"/>
  <c r="H26" i="7" s="1"/>
  <c r="E26" i="5"/>
  <c r="E26" i="6"/>
  <c r="G26" i="6" s="1"/>
  <c r="H26" i="6" s="1"/>
  <c r="G27" i="4"/>
  <c r="E33" i="9"/>
  <c r="E33" i="8"/>
  <c r="E33" i="7"/>
  <c r="G33" i="7" s="1"/>
  <c r="H33" i="7" s="1"/>
  <c r="E33" i="6"/>
  <c r="G33" i="6" s="1"/>
  <c r="H33" i="6" s="1"/>
  <c r="E33" i="5"/>
  <c r="G33" i="5" s="1"/>
  <c r="H33" i="5" s="1"/>
  <c r="G33" i="4"/>
  <c r="E40" i="9"/>
  <c r="E40" i="8"/>
  <c r="E40" i="7"/>
  <c r="E40" i="6"/>
  <c r="E40" i="5"/>
  <c r="G40" i="4"/>
  <c r="E48" i="8"/>
  <c r="E48" i="9"/>
  <c r="E48" i="7"/>
  <c r="E48" i="6"/>
  <c r="E48" i="5"/>
  <c r="G48" i="4"/>
  <c r="E58" i="9"/>
  <c r="E58" i="8"/>
  <c r="E58" i="6"/>
  <c r="G58" i="6" s="1"/>
  <c r="E58" i="7"/>
  <c r="G58" i="4"/>
  <c r="E58" i="5"/>
  <c r="E74" i="9"/>
  <c r="E74" i="8"/>
  <c r="E74" i="7"/>
  <c r="E74" i="6"/>
  <c r="E74" i="5"/>
  <c r="G74" i="5" s="1"/>
  <c r="H74" i="5" s="1"/>
  <c r="G74" i="4"/>
  <c r="E80" i="9"/>
  <c r="E80" i="8"/>
  <c r="E80" i="7"/>
  <c r="E80" i="6"/>
  <c r="G80" i="4"/>
  <c r="E80" i="5"/>
  <c r="E95" i="9"/>
  <c r="E95" i="8"/>
  <c r="E95" i="7"/>
  <c r="G95" i="7" s="1"/>
  <c r="H95" i="7" s="1"/>
  <c r="E95" i="5"/>
  <c r="G95" i="5" s="1"/>
  <c r="H95" i="5" s="1"/>
  <c r="E95" i="6"/>
  <c r="G95" i="6" s="1"/>
  <c r="H95" i="6" s="1"/>
  <c r="G95" i="4"/>
  <c r="E106" i="9"/>
  <c r="G106" i="9" s="1"/>
  <c r="H106" i="9" s="1"/>
  <c r="E106" i="8"/>
  <c r="G106" i="8" s="1"/>
  <c r="H106" i="8" s="1"/>
  <c r="E106" i="7"/>
  <c r="G106" i="7" s="1"/>
  <c r="H106" i="7" s="1"/>
  <c r="E106" i="6"/>
  <c r="G106" i="6" s="1"/>
  <c r="H106" i="6" s="1"/>
  <c r="E106" i="5"/>
  <c r="G106" i="5" s="1"/>
  <c r="H106" i="5" s="1"/>
  <c r="G106" i="4"/>
  <c r="E120" i="9"/>
  <c r="G120" i="9" s="1"/>
  <c r="H120" i="9" s="1"/>
  <c r="E120" i="7"/>
  <c r="G120" i="7" s="1"/>
  <c r="H120" i="7" s="1"/>
  <c r="E120" i="8"/>
  <c r="G120" i="8" s="1"/>
  <c r="H120" i="8" s="1"/>
  <c r="E120" i="6"/>
  <c r="G120" i="6" s="1"/>
  <c r="H120" i="6" s="1"/>
  <c r="E120" i="5"/>
  <c r="G120" i="5" s="1"/>
  <c r="H120" i="5" s="1"/>
  <c r="G120" i="4"/>
  <c r="E130" i="8"/>
  <c r="G130" i="8" s="1"/>
  <c r="H130" i="8" s="1"/>
  <c r="E130" i="9"/>
  <c r="G130" i="9" s="1"/>
  <c r="H130" i="9" s="1"/>
  <c r="E130" i="6"/>
  <c r="G130" i="6" s="1"/>
  <c r="H130" i="6" s="1"/>
  <c r="E130" i="7"/>
  <c r="G130" i="7" s="1"/>
  <c r="H130" i="7" s="1"/>
  <c r="E130" i="5"/>
  <c r="G130" i="5" s="1"/>
  <c r="H130" i="5" s="1"/>
  <c r="G130" i="4"/>
  <c r="E136" i="9"/>
  <c r="E136" i="7"/>
  <c r="E136" i="8"/>
  <c r="E136" i="6"/>
  <c r="E136" i="5"/>
  <c r="G136" i="4"/>
  <c r="E157" i="9"/>
  <c r="E157" i="8"/>
  <c r="E157" i="7"/>
  <c r="G157" i="7" s="1"/>
  <c r="H157" i="7" s="1"/>
  <c r="E157" i="6"/>
  <c r="G157" i="6" s="1"/>
  <c r="H157" i="6" s="1"/>
  <c r="E157" i="5"/>
  <c r="G157" i="5" s="1"/>
  <c r="H157" i="5" s="1"/>
  <c r="G157" i="4"/>
  <c r="E172" i="8"/>
  <c r="E172" i="9"/>
  <c r="E172" i="7"/>
  <c r="G172" i="7" s="1"/>
  <c r="H172" i="7" s="1"/>
  <c r="E172" i="6"/>
  <c r="G172" i="6" s="1"/>
  <c r="H172" i="6" s="1"/>
  <c r="E172" i="5"/>
  <c r="G172" i="5" s="1"/>
  <c r="H172" i="5" s="1"/>
  <c r="G172" i="4"/>
  <c r="E178" i="9"/>
  <c r="G178" i="9" s="1"/>
  <c r="H178" i="9" s="1"/>
  <c r="E178" i="7"/>
  <c r="G178" i="7" s="1"/>
  <c r="H178" i="7" s="1"/>
  <c r="E178" i="8"/>
  <c r="G178" i="8" s="1"/>
  <c r="H178" i="8" s="1"/>
  <c r="E178" i="6"/>
  <c r="G178" i="6" s="1"/>
  <c r="H178" i="6" s="1"/>
  <c r="E178" i="5"/>
  <c r="G178" i="5" s="1"/>
  <c r="H178" i="5" s="1"/>
  <c r="G178" i="4"/>
  <c r="E185" i="9"/>
  <c r="E185" i="7"/>
  <c r="E185" i="6"/>
  <c r="E185" i="5"/>
  <c r="E185" i="8"/>
  <c r="G185" i="4"/>
  <c r="E43" i="8"/>
  <c r="G43" i="8" s="1"/>
  <c r="H43" i="8" s="1"/>
  <c r="E43" i="9"/>
  <c r="G43" i="9" s="1"/>
  <c r="H43" i="9" s="1"/>
  <c r="E43" i="7"/>
  <c r="G43" i="7" s="1"/>
  <c r="H43" i="7" s="1"/>
  <c r="E43" i="6"/>
  <c r="G43" i="6" s="1"/>
  <c r="H43" i="6" s="1"/>
  <c r="E43" i="5"/>
  <c r="G43" i="5" s="1"/>
  <c r="H43" i="5" s="1"/>
  <c r="G43" i="4"/>
  <c r="E114" i="8"/>
  <c r="G114" i="8" s="1"/>
  <c r="H114" i="8" s="1"/>
  <c r="E114" i="7"/>
  <c r="G114" i="7" s="1"/>
  <c r="H114" i="7" s="1"/>
  <c r="E114" i="6"/>
  <c r="G114" i="6" s="1"/>
  <c r="H114" i="6" s="1"/>
  <c r="E114" i="9"/>
  <c r="G114" i="9" s="1"/>
  <c r="H114" i="9" s="1"/>
  <c r="E114" i="5"/>
  <c r="G114" i="5" s="1"/>
  <c r="H114" i="5" s="1"/>
  <c r="G114" i="4"/>
  <c r="E19" i="8"/>
  <c r="G19" i="8" s="1"/>
  <c r="H19" i="8" s="1"/>
  <c r="E19" i="7"/>
  <c r="G19" i="7" s="1"/>
  <c r="H19" i="7" s="1"/>
  <c r="E20" i="9"/>
  <c r="G20" i="9" s="1"/>
  <c r="H20" i="9" s="1"/>
  <c r="E19" i="6"/>
  <c r="G19" i="6" s="1"/>
  <c r="H19" i="6" s="1"/>
  <c r="E19" i="5"/>
  <c r="G20" i="4"/>
  <c r="E39" i="9"/>
  <c r="E39" i="8"/>
  <c r="E39" i="7"/>
  <c r="G39" i="7" s="1"/>
  <c r="H39" i="7" s="1"/>
  <c r="E39" i="5"/>
  <c r="G39" i="5" s="1"/>
  <c r="H39" i="5" s="1"/>
  <c r="E39" i="6"/>
  <c r="G39" i="6" s="1"/>
  <c r="H39" i="6" s="1"/>
  <c r="G39" i="4"/>
  <c r="E65" i="9"/>
  <c r="E65" i="8"/>
  <c r="E65" i="7"/>
  <c r="E65" i="6"/>
  <c r="G65" i="4"/>
  <c r="E65" i="5"/>
  <c r="E103" i="8"/>
  <c r="G103" i="8" s="1"/>
  <c r="H103" i="8" s="1"/>
  <c r="E103" i="9"/>
  <c r="G103" i="9" s="1"/>
  <c r="H103" i="9" s="1"/>
  <c r="E103" i="7"/>
  <c r="G103" i="7" s="1"/>
  <c r="H103" i="7" s="1"/>
  <c r="E103" i="6"/>
  <c r="G103" i="6" s="1"/>
  <c r="H103" i="6" s="1"/>
  <c r="E103" i="5"/>
  <c r="G103" i="5" s="1"/>
  <c r="H103" i="5" s="1"/>
  <c r="G103" i="4"/>
  <c r="E9" i="8"/>
  <c r="G9" i="8" s="1"/>
  <c r="H9" i="8" s="1"/>
  <c r="E9" i="7"/>
  <c r="G9" i="7" s="1"/>
  <c r="H9" i="7" s="1"/>
  <c r="E10" i="7"/>
  <c r="G10" i="7" s="1"/>
  <c r="H10" i="7" s="1"/>
  <c r="E9" i="6"/>
  <c r="G9" i="6" s="1"/>
  <c r="H9" i="6" s="1"/>
  <c r="E10" i="6"/>
  <c r="G10" i="6" s="1"/>
  <c r="H10" i="6" s="1"/>
  <c r="E10" i="5"/>
  <c r="E9" i="5"/>
  <c r="E16" i="9"/>
  <c r="G16" i="9" s="1"/>
  <c r="H16" i="9" s="1"/>
  <c r="E15" i="8"/>
  <c r="G15" i="8" s="1"/>
  <c r="H15" i="8" s="1"/>
  <c r="E15" i="7"/>
  <c r="G15" i="7" s="1"/>
  <c r="H15" i="7" s="1"/>
  <c r="E15" i="6"/>
  <c r="G15" i="6" s="1"/>
  <c r="H15" i="6" s="1"/>
  <c r="G16" i="4"/>
  <c r="E15" i="5"/>
  <c r="E21" i="8"/>
  <c r="G21" i="8" s="1"/>
  <c r="H21" i="8" s="1"/>
  <c r="E22" i="9"/>
  <c r="G22" i="9" s="1"/>
  <c r="H22" i="9" s="1"/>
  <c r="E21" i="7"/>
  <c r="G21" i="7" s="1"/>
  <c r="H21" i="7" s="1"/>
  <c r="E21" i="6"/>
  <c r="G21" i="6" s="1"/>
  <c r="H21" i="6" s="1"/>
  <c r="E21" i="5"/>
  <c r="G22" i="4"/>
  <c r="E27" i="8"/>
  <c r="G27" i="8" s="1"/>
  <c r="H27" i="8" s="1"/>
  <c r="E28" i="9"/>
  <c r="G28" i="9" s="1"/>
  <c r="H28" i="9" s="1"/>
  <c r="E27" i="7"/>
  <c r="G27" i="7" s="1"/>
  <c r="H27" i="7" s="1"/>
  <c r="E27" i="6"/>
  <c r="G27" i="6" s="1"/>
  <c r="H27" i="6" s="1"/>
  <c r="G28" i="4"/>
  <c r="E27" i="5"/>
  <c r="E34" i="9"/>
  <c r="E34" i="8"/>
  <c r="E34" i="7"/>
  <c r="E34" i="6"/>
  <c r="E34" i="5"/>
  <c r="G34" i="4"/>
  <c r="E41" i="9"/>
  <c r="E41" i="8"/>
  <c r="E41" i="7"/>
  <c r="E41" i="6"/>
  <c r="E41" i="5"/>
  <c r="G41" i="4"/>
  <c r="E49" i="9"/>
  <c r="E49" i="7"/>
  <c r="G49" i="7" s="1"/>
  <c r="H49" i="7" s="1"/>
  <c r="E49" i="8"/>
  <c r="E49" i="6"/>
  <c r="E49" i="5"/>
  <c r="G49" i="5" s="1"/>
  <c r="H49" i="5" s="1"/>
  <c r="G49" i="4"/>
  <c r="E59" i="9"/>
  <c r="G59" i="9" s="1"/>
  <c r="H59" i="9" s="1"/>
  <c r="E59" i="8"/>
  <c r="G59" i="8" s="1"/>
  <c r="H59" i="8" s="1"/>
  <c r="E59" i="7"/>
  <c r="G59" i="7" s="1"/>
  <c r="H59" i="7" s="1"/>
  <c r="E59" i="6"/>
  <c r="G59" i="6" s="1"/>
  <c r="H59" i="6" s="1"/>
  <c r="E59" i="5"/>
  <c r="G59" i="5" s="1"/>
  <c r="H59" i="5" s="1"/>
  <c r="G59" i="4"/>
  <c r="E75" i="8"/>
  <c r="E75" i="9"/>
  <c r="E75" i="7"/>
  <c r="E75" i="6"/>
  <c r="E75" i="5"/>
  <c r="G75" i="4"/>
  <c r="E81" i="8"/>
  <c r="E81" i="9"/>
  <c r="E81" i="7"/>
  <c r="E81" i="6"/>
  <c r="E81" i="5"/>
  <c r="G81" i="4"/>
  <c r="E96" i="9"/>
  <c r="E96" i="7"/>
  <c r="E96" i="6"/>
  <c r="E96" i="8"/>
  <c r="E96" i="5"/>
  <c r="G96" i="4"/>
  <c r="E108" i="9"/>
  <c r="E108" i="8"/>
  <c r="E108" i="7"/>
  <c r="G108" i="7" s="1"/>
  <c r="H108" i="7" s="1"/>
  <c r="E108" i="5"/>
  <c r="G108" i="5" s="1"/>
  <c r="H108" i="5" s="1"/>
  <c r="E108" i="6"/>
  <c r="G108" i="6" s="1"/>
  <c r="H108" i="6" s="1"/>
  <c r="G108" i="4"/>
  <c r="E121" i="9"/>
  <c r="G121" i="9" s="1"/>
  <c r="H121" i="9" s="1"/>
  <c r="E121" i="8"/>
  <c r="G121" i="8" s="1"/>
  <c r="H121" i="8" s="1"/>
  <c r="E121" i="7"/>
  <c r="G121" i="7" s="1"/>
  <c r="H121" i="7" s="1"/>
  <c r="E121" i="6"/>
  <c r="G121" i="6" s="1"/>
  <c r="H121" i="6" s="1"/>
  <c r="E121" i="5"/>
  <c r="G121" i="5" s="1"/>
  <c r="H121" i="5" s="1"/>
  <c r="G121" i="4"/>
  <c r="E131" i="9"/>
  <c r="E131" i="7"/>
  <c r="G131" i="7" s="1"/>
  <c r="H131" i="7" s="1"/>
  <c r="E131" i="8"/>
  <c r="E131" i="6"/>
  <c r="G131" i="6" s="1"/>
  <c r="H131" i="6" s="1"/>
  <c r="E131" i="5"/>
  <c r="G131" i="5" s="1"/>
  <c r="H131" i="5" s="1"/>
  <c r="G131" i="4"/>
  <c r="E137" i="9"/>
  <c r="E137" i="8"/>
  <c r="E137" i="6"/>
  <c r="E137" i="7"/>
  <c r="E137" i="5"/>
  <c r="G137" i="4"/>
  <c r="E160" i="9"/>
  <c r="E160" i="8"/>
  <c r="E160" i="6"/>
  <c r="G160" i="6" s="1"/>
  <c r="H160" i="6" s="1"/>
  <c r="E160" i="7"/>
  <c r="G160" i="7" s="1"/>
  <c r="H160" i="7" s="1"/>
  <c r="E160" i="5"/>
  <c r="G160" i="5" s="1"/>
  <c r="H160" i="5" s="1"/>
  <c r="G160" i="4"/>
  <c r="E173" i="9"/>
  <c r="E173" i="7"/>
  <c r="E173" i="8"/>
  <c r="E173" i="6"/>
  <c r="E173" i="5"/>
  <c r="G173" i="4"/>
  <c r="E179" i="8"/>
  <c r="E179" i="9"/>
  <c r="E179" i="6"/>
  <c r="G179" i="6" s="1"/>
  <c r="H179" i="6" s="1"/>
  <c r="E179" i="7"/>
  <c r="G179" i="7" s="1"/>
  <c r="H179" i="7" s="1"/>
  <c r="E179" i="5"/>
  <c r="G179" i="5" s="1"/>
  <c r="H179" i="5" s="1"/>
  <c r="G179" i="4"/>
  <c r="E186" i="9"/>
  <c r="G186" i="9" s="1"/>
  <c r="H186" i="9" s="1"/>
  <c r="E186" i="8"/>
  <c r="G186" i="8" s="1"/>
  <c r="H186" i="8" s="1"/>
  <c r="E186" i="7"/>
  <c r="G186" i="7" s="1"/>
  <c r="H186" i="7" s="1"/>
  <c r="E186" i="6"/>
  <c r="G186" i="6" s="1"/>
  <c r="H186" i="6" s="1"/>
  <c r="G186" i="4"/>
  <c r="E186" i="5"/>
  <c r="G186" i="5" s="1"/>
  <c r="H186" i="5" s="1"/>
  <c r="E18" i="9"/>
  <c r="G18" i="9" s="1"/>
  <c r="H18" i="9" s="1"/>
  <c r="E17" i="8"/>
  <c r="G17" i="8" s="1"/>
  <c r="H17" i="8" s="1"/>
  <c r="E17" i="7"/>
  <c r="G17" i="7" s="1"/>
  <c r="H17" i="7" s="1"/>
  <c r="E17" i="5"/>
  <c r="E17" i="6"/>
  <c r="G17" i="6" s="1"/>
  <c r="H17" i="6" s="1"/>
  <c r="G18" i="4"/>
  <c r="E62" i="9"/>
  <c r="E62" i="7"/>
  <c r="E62" i="6"/>
  <c r="E62" i="8"/>
  <c r="E62" i="5"/>
  <c r="G62" i="4"/>
  <c r="E86" i="8"/>
  <c r="G86" i="8" s="1"/>
  <c r="H86" i="8" s="1"/>
  <c r="E86" i="9"/>
  <c r="G86" i="9" s="1"/>
  <c r="H86" i="9" s="1"/>
  <c r="E86" i="7"/>
  <c r="G86" i="7" s="1"/>
  <c r="H86" i="7" s="1"/>
  <c r="E86" i="6"/>
  <c r="G86" i="6" s="1"/>
  <c r="H86" i="6" s="1"/>
  <c r="E86" i="5"/>
  <c r="G86" i="5" s="1"/>
  <c r="H86" i="5" s="1"/>
  <c r="G86" i="4"/>
  <c r="E169" i="9"/>
  <c r="E169" i="8"/>
  <c r="E169" i="7"/>
  <c r="G169" i="7" s="1"/>
  <c r="H169" i="7" s="1"/>
  <c r="E169" i="6"/>
  <c r="G169" i="6" s="1"/>
  <c r="H169" i="6" s="1"/>
  <c r="E169" i="5"/>
  <c r="G169" i="5" s="1"/>
  <c r="H169" i="5" s="1"/>
  <c r="G169" i="4"/>
  <c r="E10" i="9"/>
  <c r="G10" i="9" s="1"/>
  <c r="H10" i="9" s="1"/>
  <c r="E10" i="8"/>
  <c r="G10" i="8" s="1"/>
  <c r="H10" i="8" s="1"/>
  <c r="E11" i="7"/>
  <c r="G11" i="7" s="1"/>
  <c r="H11" i="7" s="1"/>
  <c r="E11" i="5"/>
  <c r="E11" i="6"/>
  <c r="G11" i="6" s="1"/>
  <c r="H11" i="6" s="1"/>
  <c r="E16" i="8"/>
  <c r="G16" i="8" s="1"/>
  <c r="H16" i="8" s="1"/>
  <c r="E17" i="9"/>
  <c r="G17" i="9" s="1"/>
  <c r="H17" i="9" s="1"/>
  <c r="E16" i="7"/>
  <c r="G16" i="7" s="1"/>
  <c r="H16" i="7" s="1"/>
  <c r="E16" i="6"/>
  <c r="G16" i="6" s="1"/>
  <c r="H16" i="6" s="1"/>
  <c r="E16" i="5"/>
  <c r="G17" i="4"/>
  <c r="E23" i="9"/>
  <c r="G23" i="9" s="1"/>
  <c r="H23" i="9" s="1"/>
  <c r="E22" i="8"/>
  <c r="G22" i="8" s="1"/>
  <c r="H22" i="8" s="1"/>
  <c r="E22" i="7"/>
  <c r="G22" i="7" s="1"/>
  <c r="H22" i="7" s="1"/>
  <c r="E22" i="6"/>
  <c r="G22" i="6" s="1"/>
  <c r="H22" i="6" s="1"/>
  <c r="E22" i="5"/>
  <c r="G23" i="4"/>
  <c r="E28" i="8"/>
  <c r="G28" i="8" s="1"/>
  <c r="H28" i="8" s="1"/>
  <c r="E28" i="7"/>
  <c r="G28" i="7" s="1"/>
  <c r="H28" i="7" s="1"/>
  <c r="E29" i="9"/>
  <c r="G29" i="9" s="1"/>
  <c r="H29" i="9" s="1"/>
  <c r="E28" i="6"/>
  <c r="G28" i="6" s="1"/>
  <c r="H28" i="6" s="1"/>
  <c r="E28" i="5"/>
  <c r="G29" i="4"/>
  <c r="E35" i="9"/>
  <c r="E35" i="8"/>
  <c r="E35" i="7"/>
  <c r="E35" i="6"/>
  <c r="E35" i="5"/>
  <c r="G35" i="4"/>
  <c r="E42" i="8"/>
  <c r="E42" i="7"/>
  <c r="G42" i="7" s="1"/>
  <c r="E42" i="6"/>
  <c r="G42" i="6" s="1"/>
  <c r="E42" i="9"/>
  <c r="E42" i="5"/>
  <c r="G42" i="5" s="1"/>
  <c r="G42" i="4"/>
  <c r="E53" i="8"/>
  <c r="E53" i="9"/>
  <c r="E53" i="7"/>
  <c r="E53" i="6"/>
  <c r="E53" i="5"/>
  <c r="G53" i="4"/>
  <c r="E60" i="9"/>
  <c r="E60" i="8"/>
  <c r="E60" i="7"/>
  <c r="E60" i="6"/>
  <c r="E60" i="5"/>
  <c r="G60" i="4"/>
  <c r="E69" i="9"/>
  <c r="E69" i="8"/>
  <c r="E69" i="7"/>
  <c r="E69" i="6"/>
  <c r="E69" i="5"/>
  <c r="G69" i="4"/>
  <c r="G66" i="3"/>
  <c r="E76" i="9"/>
  <c r="E76" i="8"/>
  <c r="E76" i="7"/>
  <c r="E76" i="6"/>
  <c r="E76" i="5"/>
  <c r="G76" i="4"/>
  <c r="E83" i="9"/>
  <c r="G83" i="9" s="1"/>
  <c r="H83" i="9" s="1"/>
  <c r="E83" i="8"/>
  <c r="G83" i="8" s="1"/>
  <c r="H83" i="8" s="1"/>
  <c r="E83" i="7"/>
  <c r="G83" i="7" s="1"/>
  <c r="H83" i="7" s="1"/>
  <c r="E83" i="6"/>
  <c r="G83" i="6" s="1"/>
  <c r="H83" i="6" s="1"/>
  <c r="E83" i="5"/>
  <c r="G83" i="5" s="1"/>
  <c r="H83" i="5" s="1"/>
  <c r="G83" i="4"/>
  <c r="E97" i="9"/>
  <c r="E97" i="8"/>
  <c r="E97" i="7"/>
  <c r="E97" i="6"/>
  <c r="E97" i="5"/>
  <c r="G97" i="4"/>
  <c r="E111" i="9"/>
  <c r="E111" i="8"/>
  <c r="E111" i="7"/>
  <c r="G111" i="7" s="1"/>
  <c r="H111" i="7" s="1"/>
  <c r="E111" i="6"/>
  <c r="G111" i="6" s="1"/>
  <c r="H111" i="6" s="1"/>
  <c r="E111" i="5"/>
  <c r="G111" i="5" s="1"/>
  <c r="H111" i="5" s="1"/>
  <c r="G111" i="4"/>
  <c r="E122" i="9"/>
  <c r="G122" i="9" s="1"/>
  <c r="H122" i="9" s="1"/>
  <c r="E122" i="8"/>
  <c r="G122" i="8" s="1"/>
  <c r="H122" i="8" s="1"/>
  <c r="E122" i="6"/>
  <c r="G122" i="6" s="1"/>
  <c r="H122" i="6" s="1"/>
  <c r="E122" i="7"/>
  <c r="G122" i="7" s="1"/>
  <c r="H122" i="7" s="1"/>
  <c r="E122" i="5"/>
  <c r="G122" i="5" s="1"/>
  <c r="H122" i="5" s="1"/>
  <c r="G122" i="4"/>
  <c r="E132" i="9"/>
  <c r="E132" i="7"/>
  <c r="E132" i="6"/>
  <c r="E132" i="8"/>
  <c r="E132" i="5"/>
  <c r="G132" i="4"/>
  <c r="E138" i="9"/>
  <c r="E138" i="7"/>
  <c r="E138" i="8"/>
  <c r="E138" i="6"/>
  <c r="E138" i="5"/>
  <c r="G138" i="4"/>
  <c r="E168" i="9"/>
  <c r="G168" i="9" s="1"/>
  <c r="H168" i="9" s="1"/>
  <c r="E168" i="7"/>
  <c r="G168" i="7" s="1"/>
  <c r="H168" i="7" s="1"/>
  <c r="E168" i="6"/>
  <c r="G168" i="6" s="1"/>
  <c r="H168" i="6" s="1"/>
  <c r="E168" i="8"/>
  <c r="G168" i="8" s="1"/>
  <c r="H168" i="8" s="1"/>
  <c r="E168" i="5"/>
  <c r="G168" i="5" s="1"/>
  <c r="H168" i="5" s="1"/>
  <c r="G168" i="4"/>
  <c r="E174" i="9"/>
  <c r="E174" i="8"/>
  <c r="E174" i="6"/>
  <c r="E174" i="7"/>
  <c r="E174" i="5"/>
  <c r="G174" i="4"/>
  <c r="E180" i="9"/>
  <c r="E180" i="7"/>
  <c r="E180" i="8"/>
  <c r="E180" i="6"/>
  <c r="E180" i="5"/>
  <c r="G180" i="4"/>
  <c r="E30" i="9"/>
  <c r="G30" i="9" s="1"/>
  <c r="H30" i="9" s="1"/>
  <c r="E29" i="8"/>
  <c r="G29" i="8" s="1"/>
  <c r="H29" i="8" s="1"/>
  <c r="E29" i="7"/>
  <c r="G29" i="7" s="1"/>
  <c r="H29" i="7" s="1"/>
  <c r="E29" i="5"/>
  <c r="E29" i="6"/>
  <c r="G29" i="6" s="1"/>
  <c r="H29" i="6" s="1"/>
  <c r="G30" i="4"/>
  <c r="E139" i="9"/>
  <c r="G139" i="9" s="1"/>
  <c r="H139" i="9" s="1"/>
  <c r="E139" i="7"/>
  <c r="G139" i="7" s="1"/>
  <c r="H139" i="7" s="1"/>
  <c r="E139" i="8"/>
  <c r="G139" i="8" s="1"/>
  <c r="H139" i="8" s="1"/>
  <c r="E139" i="6"/>
  <c r="G139" i="6" s="1"/>
  <c r="H139" i="6" s="1"/>
  <c r="E139" i="5"/>
  <c r="G139" i="5" s="1"/>
  <c r="H139" i="5" s="1"/>
  <c r="G139" i="4"/>
  <c r="E24" i="9"/>
  <c r="G24" i="9" s="1"/>
  <c r="H24" i="9" s="1"/>
  <c r="E23" i="8"/>
  <c r="G23" i="8" s="1"/>
  <c r="H23" i="8" s="1"/>
  <c r="E23" i="7"/>
  <c r="G23" i="7" s="1"/>
  <c r="H23" i="7" s="1"/>
  <c r="E23" i="5"/>
  <c r="E23" i="6"/>
  <c r="G23" i="6" s="1"/>
  <c r="H23" i="6" s="1"/>
  <c r="G24" i="4"/>
  <c r="E54" i="9"/>
  <c r="E54" i="7"/>
  <c r="E54" i="6"/>
  <c r="E54" i="8"/>
  <c r="E54" i="5"/>
  <c r="G54" i="4"/>
  <c r="E98" i="9"/>
  <c r="G98" i="9" s="1"/>
  <c r="H98" i="9" s="1"/>
  <c r="E98" i="8"/>
  <c r="G98" i="8" s="1"/>
  <c r="H98" i="8" s="1"/>
  <c r="E98" i="7"/>
  <c r="G98" i="7" s="1"/>
  <c r="H98" i="7" s="1"/>
  <c r="E98" i="6"/>
  <c r="G98" i="6" s="1"/>
  <c r="H98" i="6" s="1"/>
  <c r="E98" i="5"/>
  <c r="G98" i="5" s="1"/>
  <c r="H98" i="5" s="1"/>
  <c r="G98" i="4"/>
  <c r="E133" i="9"/>
  <c r="E133" i="7"/>
  <c r="E133" i="8"/>
  <c r="E133" i="6"/>
  <c r="E133" i="5"/>
  <c r="G133" i="4"/>
  <c r="E175" i="9"/>
  <c r="E175" i="7"/>
  <c r="E175" i="8"/>
  <c r="E175" i="6"/>
  <c r="E175" i="5"/>
  <c r="G175" i="4"/>
  <c r="E12" i="8"/>
  <c r="G12" i="8" s="1"/>
  <c r="H12" i="8" s="1"/>
  <c r="E13" i="9"/>
  <c r="G13" i="9" s="1"/>
  <c r="H13" i="9" s="1"/>
  <c r="E12" i="7"/>
  <c r="G12" i="7" s="1"/>
  <c r="H12" i="7" s="1"/>
  <c r="E12" i="6"/>
  <c r="G12" i="6" s="1"/>
  <c r="H12" i="6" s="1"/>
  <c r="E12" i="5"/>
  <c r="G13" i="4"/>
  <c r="E18" i="8"/>
  <c r="G18" i="8" s="1"/>
  <c r="H18" i="8" s="1"/>
  <c r="E19" i="9"/>
  <c r="G19" i="9" s="1"/>
  <c r="H19" i="9" s="1"/>
  <c r="E18" i="7"/>
  <c r="G18" i="7" s="1"/>
  <c r="H18" i="7" s="1"/>
  <c r="E18" i="6"/>
  <c r="G18" i="6" s="1"/>
  <c r="H18" i="6" s="1"/>
  <c r="G19" i="4"/>
  <c r="E18" i="5"/>
  <c r="E25" i="9"/>
  <c r="G25" i="9" s="1"/>
  <c r="H25" i="9" s="1"/>
  <c r="E24" i="8"/>
  <c r="G24" i="8" s="1"/>
  <c r="H24" i="8" s="1"/>
  <c r="E24" i="7"/>
  <c r="G24" i="7" s="1"/>
  <c r="H24" i="7" s="1"/>
  <c r="E24" i="6"/>
  <c r="G24" i="6" s="1"/>
  <c r="H24" i="6" s="1"/>
  <c r="E24" i="5"/>
  <c r="G25" i="4"/>
  <c r="E30" i="8"/>
  <c r="G30" i="8" s="1"/>
  <c r="H30" i="8" s="1"/>
  <c r="E31" i="8"/>
  <c r="E31" i="9"/>
  <c r="E30" i="7"/>
  <c r="G30" i="7" s="1"/>
  <c r="H30" i="7" s="1"/>
  <c r="E31" i="7"/>
  <c r="E30" i="6"/>
  <c r="G30" i="6" s="1"/>
  <c r="H30" i="6" s="1"/>
  <c r="E31" i="6"/>
  <c r="E31" i="5"/>
  <c r="E30" i="5"/>
  <c r="G31" i="4"/>
  <c r="E37" i="9"/>
  <c r="G37" i="9" s="1"/>
  <c r="H37" i="9" s="1"/>
  <c r="E37" i="8"/>
  <c r="G37" i="8" s="1"/>
  <c r="H37" i="8" s="1"/>
  <c r="E37" i="7"/>
  <c r="G37" i="7" s="1"/>
  <c r="H37" i="7" s="1"/>
  <c r="E37" i="6"/>
  <c r="G37" i="6" s="1"/>
  <c r="H37" i="6" s="1"/>
  <c r="E37" i="5"/>
  <c r="G37" i="5" s="1"/>
  <c r="H37" i="5" s="1"/>
  <c r="G37" i="4"/>
  <c r="E44" i="8"/>
  <c r="E44" i="9"/>
  <c r="E44" i="7"/>
  <c r="E44" i="6"/>
  <c r="G44" i="4"/>
  <c r="E44" i="5"/>
  <c r="E56" i="8"/>
  <c r="E56" i="7"/>
  <c r="E56" i="9"/>
  <c r="E56" i="6"/>
  <c r="E56" i="5"/>
  <c r="G56" i="4"/>
  <c r="E64" i="9"/>
  <c r="E64" i="8"/>
  <c r="E64" i="7"/>
  <c r="E64" i="6"/>
  <c r="E64" i="5"/>
  <c r="G64" i="4"/>
  <c r="E72" i="9"/>
  <c r="E72" i="8"/>
  <c r="E72" i="7"/>
  <c r="E72" i="6"/>
  <c r="E72" i="5"/>
  <c r="G72" i="4"/>
  <c r="E78" i="8"/>
  <c r="E78" i="9"/>
  <c r="E78" i="7"/>
  <c r="E78" i="6"/>
  <c r="E78" i="5"/>
  <c r="G78" i="4"/>
  <c r="E89" i="9"/>
  <c r="G89" i="9" s="1"/>
  <c r="H89" i="9" s="1"/>
  <c r="E89" i="8"/>
  <c r="G89" i="8" s="1"/>
  <c r="H89" i="8" s="1"/>
  <c r="E89" i="7"/>
  <c r="G89" i="7" s="1"/>
  <c r="H89" i="7" s="1"/>
  <c r="E89" i="6"/>
  <c r="G89" i="6" s="1"/>
  <c r="H89" i="6" s="1"/>
  <c r="E89" i="5"/>
  <c r="G89" i="5" s="1"/>
  <c r="H89" i="5" s="1"/>
  <c r="G89" i="4"/>
  <c r="E101" i="8"/>
  <c r="G101" i="8" s="1"/>
  <c r="H101" i="8" s="1"/>
  <c r="E101" i="9"/>
  <c r="G101" i="9" s="1"/>
  <c r="H101" i="9" s="1"/>
  <c r="E101" i="7"/>
  <c r="G101" i="7" s="1"/>
  <c r="H101" i="7" s="1"/>
  <c r="E101" i="6"/>
  <c r="G101" i="6" s="1"/>
  <c r="H101" i="6" s="1"/>
  <c r="G101" i="4"/>
  <c r="E101" i="5"/>
  <c r="G101" i="5" s="1"/>
  <c r="H101" i="5" s="1"/>
  <c r="E115" i="9"/>
  <c r="G115" i="9" s="1"/>
  <c r="H115" i="9" s="1"/>
  <c r="E115" i="7"/>
  <c r="G115" i="7" s="1"/>
  <c r="H115" i="7" s="1"/>
  <c r="E115" i="6"/>
  <c r="G115" i="6" s="1"/>
  <c r="H115" i="6" s="1"/>
  <c r="E115" i="8"/>
  <c r="G115" i="8" s="1"/>
  <c r="H115" i="8" s="1"/>
  <c r="E115" i="5"/>
  <c r="G115" i="5" s="1"/>
  <c r="H115" i="5" s="1"/>
  <c r="G115" i="4"/>
  <c r="E125" i="9"/>
  <c r="G125" i="9" s="1"/>
  <c r="H125" i="9" s="1"/>
  <c r="E125" i="8"/>
  <c r="G125" i="8" s="1"/>
  <c r="H125" i="8" s="1"/>
  <c r="E125" i="7"/>
  <c r="G125" i="7" s="1"/>
  <c r="H125" i="7" s="1"/>
  <c r="E125" i="6"/>
  <c r="G125" i="6" s="1"/>
  <c r="H125" i="6" s="1"/>
  <c r="E125" i="5"/>
  <c r="G125" i="5" s="1"/>
  <c r="H125" i="5" s="1"/>
  <c r="G125" i="4"/>
  <c r="E134" i="8"/>
  <c r="E134" i="9"/>
  <c r="E134" i="6"/>
  <c r="E134" i="7"/>
  <c r="E134" i="5"/>
  <c r="G134" i="4"/>
  <c r="E140" i="9"/>
  <c r="G140" i="9" s="1"/>
  <c r="H140" i="9" s="1"/>
  <c r="E140" i="7"/>
  <c r="G140" i="7" s="1"/>
  <c r="H140" i="7" s="1"/>
  <c r="E140" i="8"/>
  <c r="G140" i="8" s="1"/>
  <c r="H140" i="8" s="1"/>
  <c r="E140" i="5"/>
  <c r="G140" i="5" s="1"/>
  <c r="H140" i="5" s="1"/>
  <c r="E140" i="6"/>
  <c r="G140" i="6" s="1"/>
  <c r="H140" i="6" s="1"/>
  <c r="G140" i="4"/>
  <c r="E170" i="9"/>
  <c r="E170" i="7"/>
  <c r="E170" i="8"/>
  <c r="E170" i="6"/>
  <c r="E170" i="5"/>
  <c r="G170" i="4"/>
  <c r="E176" i="8"/>
  <c r="E176" i="9"/>
  <c r="E176" i="6"/>
  <c r="E176" i="7"/>
  <c r="E176" i="5"/>
  <c r="G176" i="4"/>
  <c r="E182" i="9"/>
  <c r="G182" i="9" s="1"/>
  <c r="H182" i="9" s="1"/>
  <c r="E182" i="8"/>
  <c r="G182" i="8" s="1"/>
  <c r="H182" i="8" s="1"/>
  <c r="E182" i="7"/>
  <c r="G182" i="7" s="1"/>
  <c r="H182" i="7" s="1"/>
  <c r="E182" i="6"/>
  <c r="G182" i="6" s="1"/>
  <c r="H182" i="6" s="1"/>
  <c r="E182" i="5"/>
  <c r="G182" i="5" s="1"/>
  <c r="H182" i="5" s="1"/>
  <c r="G182" i="4"/>
  <c r="F43" i="9"/>
  <c r="F43" i="8"/>
  <c r="F49" i="9"/>
  <c r="F49" i="8"/>
  <c r="F74" i="9"/>
  <c r="F74" i="8"/>
  <c r="F42" i="8"/>
  <c r="F42" i="9"/>
  <c r="F60" i="9"/>
  <c r="F60" i="8"/>
  <c r="F66" i="9"/>
  <c r="F66" i="8"/>
  <c r="F108" i="9"/>
  <c r="F108" i="8"/>
  <c r="F143" i="9"/>
  <c r="G143" i="9" s="1"/>
  <c r="H143" i="9" s="1"/>
  <c r="F143" i="8"/>
  <c r="G143" i="8" s="1"/>
  <c r="H143" i="8" s="1"/>
  <c r="F179" i="9"/>
  <c r="F179" i="8"/>
  <c r="F75" i="5"/>
  <c r="H42" i="4"/>
  <c r="N42" i="4"/>
  <c r="M43" i="4"/>
  <c r="F43" i="6" s="1"/>
  <c r="M49" i="4"/>
  <c r="F49" i="6" s="1"/>
  <c r="J58" i="4"/>
  <c r="F58" i="5" s="1"/>
  <c r="P58" i="4"/>
  <c r="F58" i="7" s="1"/>
  <c r="F67" i="9"/>
  <c r="F67" i="8"/>
  <c r="F79" i="9"/>
  <c r="F79" i="8"/>
  <c r="F103" i="9"/>
  <c r="F103" i="8"/>
  <c r="F131" i="9"/>
  <c r="F131" i="8"/>
  <c r="I42" i="4"/>
  <c r="O42" i="4"/>
  <c r="F44" i="8"/>
  <c r="F44" i="9"/>
  <c r="F50" i="9"/>
  <c r="F50" i="8"/>
  <c r="K58" i="4"/>
  <c r="Q58" i="4"/>
  <c r="J59" i="4"/>
  <c r="F59" i="5" s="1"/>
  <c r="P59" i="4"/>
  <c r="F59" i="7" s="1"/>
  <c r="J65" i="4"/>
  <c r="F65" i="5" s="1"/>
  <c r="P65" i="4"/>
  <c r="F65" i="7" s="1"/>
  <c r="M74" i="4"/>
  <c r="F74" i="6" s="1"/>
  <c r="F86" i="9"/>
  <c r="F86" i="8"/>
  <c r="F92" i="9"/>
  <c r="F92" i="8"/>
  <c r="F98" i="9"/>
  <c r="F98" i="8"/>
  <c r="F138" i="9"/>
  <c r="F138" i="8"/>
  <c r="F157" i="9"/>
  <c r="F157" i="8"/>
  <c r="F169" i="9"/>
  <c r="F169" i="8"/>
  <c r="F33" i="9"/>
  <c r="F33" i="8"/>
  <c r="F39" i="9"/>
  <c r="F39" i="8"/>
  <c r="F51" i="9"/>
  <c r="F51" i="8"/>
  <c r="F75" i="9"/>
  <c r="F75" i="8"/>
  <c r="F111" i="9"/>
  <c r="F111" i="8"/>
  <c r="F58" i="9"/>
  <c r="F58" i="8"/>
  <c r="F125" i="9"/>
  <c r="F125" i="8"/>
  <c r="M59" i="4"/>
  <c r="F59" i="6" s="1"/>
  <c r="S59" i="4"/>
  <c r="M65" i="4"/>
  <c r="F65" i="6" s="1"/>
  <c r="S65" i="4"/>
  <c r="P74" i="4"/>
  <c r="F74" i="7" s="1"/>
  <c r="F83" i="9"/>
  <c r="F83" i="8"/>
  <c r="F89" i="9"/>
  <c r="F89" i="8"/>
  <c r="F95" i="9"/>
  <c r="F95" i="8"/>
  <c r="F119" i="9"/>
  <c r="F119" i="8"/>
  <c r="F160" i="9"/>
  <c r="F160" i="8"/>
  <c r="F172" i="9"/>
  <c r="F172" i="8"/>
  <c r="G49" i="6" l="1"/>
  <c r="H49" i="6" s="1"/>
  <c r="G49" i="8"/>
  <c r="H49" i="8" s="1"/>
  <c r="G111" i="9"/>
  <c r="H111" i="9" s="1"/>
  <c r="G42" i="9"/>
  <c r="G160" i="9"/>
  <c r="H160" i="9" s="1"/>
  <c r="G108" i="9"/>
  <c r="H108" i="9" s="1"/>
  <c r="G131" i="8"/>
  <c r="H131" i="8" s="1"/>
  <c r="G131" i="9"/>
  <c r="H131" i="9" s="1"/>
  <c r="G58" i="7"/>
  <c r="G65" i="6"/>
  <c r="H65" i="6" s="1"/>
  <c r="G74" i="6"/>
  <c r="H74" i="6" s="1"/>
  <c r="E67" i="8"/>
  <c r="E67" i="9"/>
  <c r="E67" i="7"/>
  <c r="E67" i="6"/>
  <c r="E67" i="5"/>
  <c r="G67" i="4"/>
  <c r="F65" i="9"/>
  <c r="G65" i="9" s="1"/>
  <c r="H65" i="9" s="1"/>
  <c r="F65" i="8"/>
  <c r="G65" i="8" s="1"/>
  <c r="H65" i="8" s="1"/>
  <c r="G111" i="8"/>
  <c r="H111" i="8" s="1"/>
  <c r="G169" i="8"/>
  <c r="H169" i="8" s="1"/>
  <c r="G179" i="9"/>
  <c r="H179" i="9" s="1"/>
  <c r="G160" i="8"/>
  <c r="H160" i="8" s="1"/>
  <c r="G108" i="8"/>
  <c r="H108" i="8" s="1"/>
  <c r="G65" i="7"/>
  <c r="H65" i="7" s="1"/>
  <c r="G74" i="7"/>
  <c r="H74" i="7" s="1"/>
  <c r="G169" i="9"/>
  <c r="H169" i="9" s="1"/>
  <c r="G179" i="8"/>
  <c r="H179" i="8" s="1"/>
  <c r="G49" i="9"/>
  <c r="H49" i="9" s="1"/>
  <c r="G39" i="8"/>
  <c r="H39" i="8" s="1"/>
  <c r="G172" i="9"/>
  <c r="H172" i="9" s="1"/>
  <c r="G157" i="8"/>
  <c r="H157" i="8" s="1"/>
  <c r="G95" i="8"/>
  <c r="H95" i="8" s="1"/>
  <c r="G74" i="8"/>
  <c r="H74" i="8" s="1"/>
  <c r="G58" i="8"/>
  <c r="G33" i="8"/>
  <c r="H33" i="8" s="1"/>
  <c r="F59" i="9"/>
  <c r="F59" i="8"/>
  <c r="E66" i="9"/>
  <c r="E66" i="8"/>
  <c r="E66" i="7"/>
  <c r="E66" i="6"/>
  <c r="E66" i="5"/>
  <c r="G66" i="4"/>
  <c r="G42" i="8"/>
  <c r="G39" i="9"/>
  <c r="H39" i="9" s="1"/>
  <c r="G172" i="8"/>
  <c r="H172" i="8" s="1"/>
  <c r="G157" i="9"/>
  <c r="H157" i="9" s="1"/>
  <c r="G95" i="9"/>
  <c r="H95" i="9" s="1"/>
  <c r="G74" i="9"/>
  <c r="H74" i="9" s="1"/>
  <c r="G58" i="9"/>
  <c r="G33" i="9"/>
  <c r="H33" i="9" s="1"/>
  <c r="G65" i="5"/>
  <c r="H65" i="5" s="1"/>
  <c r="G196" i="5" s="1"/>
  <c r="G58" i="5"/>
  <c r="G196" i="6" l="1"/>
  <c r="G197" i="6"/>
  <c r="G198" i="6"/>
  <c r="G199" i="6"/>
  <c r="G195" i="6"/>
  <c r="G199" i="7"/>
  <c r="G196" i="8"/>
  <c r="G198" i="7"/>
  <c r="G195" i="7"/>
  <c r="G199" i="9"/>
  <c r="G197" i="8"/>
  <c r="G196" i="7"/>
  <c r="G195" i="9"/>
  <c r="G197" i="7"/>
  <c r="G195" i="8"/>
  <c r="G198" i="8"/>
  <c r="G197" i="5"/>
  <c r="G199" i="8"/>
  <c r="G196" i="9"/>
  <c r="G198" i="5"/>
  <c r="G197" i="9"/>
  <c r="G199" i="5"/>
  <c r="G198" i="9"/>
  <c r="G195" i="5"/>
  <c r="G194" i="6" l="1"/>
  <c r="G194" i="8"/>
  <c r="G194" i="7"/>
  <c r="G194" i="9"/>
  <c r="G194" i="5"/>
</calcChain>
</file>

<file path=xl/sharedStrings.xml><?xml version="1.0" encoding="utf-8"?>
<sst xmlns="http://schemas.openxmlformats.org/spreadsheetml/2006/main" count="5215" uniqueCount="587">
  <si>
    <t>คำชี้แจงการบันทึกข้อมูล MUKPI ประจำปีงบประมาณ พ.ศ. 2566</t>
  </si>
  <si>
    <t>1.</t>
  </si>
  <si>
    <t>ข้อมูลที่ส่วนงานจะต้องบันทึกประกอบด้วย</t>
  </si>
  <si>
    <t>1) เอกสารหมายเลข 2 : 
  การรายงานผลการดำเนินงานตามตัวชี้วัดแผนยุทธศาสตร์มหาวิทยาลัย ประจำปีงบประมาณ พ.ศ. 2566</t>
  </si>
  <si>
    <t>2) เอกสารแนบตัวชี้วัด :
  สำหรับรายงานรายละเอียดข้อมูลของตัวชี้วัดแต่ละตัว ดังนี้ 1.1, 1.2, 1.3, 1.4, 1.5, 1.6, 1.7, 1.8, 1.9, 2.4, 2.7, 2.14, 
2.15.1, 2.15.2, 2.15.3, 2.15.4, 3.1, 3.2, 3.3, 3.4.2, 4.16, 4.17, 4.18, 4.19 และ 4.21</t>
  </si>
  <si>
    <t>2.</t>
  </si>
  <si>
    <t>วิธีการบันทึกข้อมูล</t>
  </si>
  <si>
    <t>1) เอกสารหมายเลข 2</t>
  </si>
  <si>
    <t>- บันทึกรายงานผลการดำเนินงาน ในช่องสีฟ้าเท่านั้น ส่วนงานไม่สามารถแก้ไข, จัดทำแบบฟอร์มในรูปแบบใหม่ หรือ เปลี่ยนแปลงรายละเอียดอื่นๆ 
ของข้อมูลได้ เช่น การแทรกเซลล์ การเปลี่ยนแปลงหน่วยนับ กรณีที่แบบฟอร์มของส่วนงานส่งไม่ใช่แบบฟอร์มของกองแผนงาน จะไม่ถือว่าเป็น
การรายงานผลจากส่วนงาน</t>
  </si>
  <si>
    <r>
      <rPr>
        <b/>
        <sz val="14"/>
        <color theme="1"/>
        <rFont val="&quot;TH SarabunPSK&quot;, sans-serif"/>
      </rPr>
      <t xml:space="preserve">ข้อมูลในช่องสีเหลือง เป็นข้อมูลผลลัพธ์ของข้อมูลพื้นฐาน ทีมีการคำนวณตามสูตรที่กำหนดไว้แล้ว
</t>
    </r>
    <r>
      <rPr>
        <b/>
        <sz val="14"/>
        <color rgb="FFFF0000"/>
        <rFont val="&quot;TH SarabunPSK&quot;, sans-serif"/>
      </rPr>
      <t xml:space="preserve"> ส่วนงานไม่สามารถกรอกข้อมูลในช่องสีเหลืองได้</t>
    </r>
  </si>
  <si>
    <r>
      <rPr>
        <sz val="14"/>
        <color rgb="FFFF0000"/>
        <rFont val="&quot;TH SarabunPSK&quot;, sans-serif"/>
      </rPr>
      <t xml:space="preserve">- การกรอกข้อมูลในแต่ละเดือน </t>
    </r>
    <r>
      <rPr>
        <b/>
        <sz val="14"/>
        <color rgb="FFFF0000"/>
        <rFont val="&quot;TH SarabunPSK&quot;, sans-serif"/>
      </rPr>
      <t>ขอให้กรอกข้อมูลในไฟล์เดิมทุกครั้ง โดยรวมข้อมูลสะสมกับเดือนก่อนหน้า</t>
    </r>
  </si>
  <si>
    <t>ตัวอย่าง</t>
  </si>
  <si>
    <t>ตัวชี้วัด A มีผลการดำเนินงาน ดังนี้</t>
  </si>
  <si>
    <t>เดือนตุลาคม 25..</t>
  </si>
  <si>
    <t>ผลการดำเนินงาน</t>
  </si>
  <si>
    <t>โครงการ</t>
  </si>
  <si>
    <t>เดือนพฤศจิกายน 25..</t>
  </si>
  <si>
    <t>เดือนธันวาคม 25..</t>
  </si>
  <si>
    <t>เดือนมกราคม 25..</t>
  </si>
  <si>
    <t>ให้รายงานผล ดังนี้</t>
  </si>
  <si>
    <t>ตัวชี้วัด</t>
  </si>
  <si>
    <t>หน่วยนับ</t>
  </si>
  <si>
    <t xml:space="preserve">เดือนตุลาคม 25..        </t>
  </si>
  <si>
    <t>A</t>
  </si>
  <si>
    <t>4
 (3+1)</t>
  </si>
  <si>
    <t>8
 (3+1+4)</t>
  </si>
  <si>
    <t>16
 (3+1+4+8)</t>
  </si>
  <si>
    <t>- ตัวชี้วัดที่ 4.2 ให้ส่วนงานเลือกใส่เพียง 2 ตัวเลือก ได้แก่ "ครบ" หรือ "ไม่ครบ" และ "มี" หรือ "ไม่มี" เท่านั้น</t>
  </si>
  <si>
    <t>- ตัวชี้วัดที่ 4.16 และ 4.17 ให้ส่วนงานเลือกใส่เพียง 2 ตัวเลือก ได้แก่ "เป็นบวก" หรือ "เป็นลบ" เท่านั้น</t>
  </si>
  <si>
    <t>- การรายงานผลของไตรมาสที่ 3 (เดือนมิถุนายน) ขอให้ส่วนงานระบุทุกตัวชี้วัดที่ส่วนงานจะต้องรายงาน</t>
  </si>
  <si>
    <t>เพื่อเป็นข้อมูลประกอบการจัดทำข้อตกลงการปฏิบัติงานของส่วนงาน (PA) ประจำปีงบประมาณ พ.ศ. 2567</t>
  </si>
  <si>
    <r>
      <rPr>
        <b/>
        <sz val="14"/>
        <color theme="1"/>
        <rFont val="&quot;TH SarabunPSK&quot;, sans-serif"/>
      </rPr>
      <t>- การรายงานข้อมูลตัวชี้วัด</t>
    </r>
    <r>
      <rPr>
        <b/>
        <sz val="14"/>
        <color rgb="FFFF0000"/>
        <rFont val="&quot;TH SarabunPSK&quot;, sans-serif"/>
      </rPr>
      <t>ด้านการวิจัย</t>
    </r>
    <r>
      <rPr>
        <b/>
        <sz val="14"/>
        <color theme="1"/>
        <rFont val="&quot;TH SarabunPSK&quot;, sans-serif"/>
      </rPr>
      <t xml:space="preserve"> ที่เก็บข้อมูลด้วยปีปฏิทิน 2566 ขอให้เริ่มรายงานตั้งแต่ช่วงไตรมาสที่ 2 ของปี 2566 (เดือนมกราคม 2566)</t>
    </r>
  </si>
  <si>
    <t>ไปจนถึงระยะเวลาสิ้นสุดข้อมูล (ไตรมาสที่ 1 ของปี 2567) คือ ตั้งแต่เดือน มกราคม - ธันวาคม 2566</t>
  </si>
  <si>
    <t>3) เอกสารแนบตัวชี้วัด</t>
  </si>
  <si>
    <t>- ส่วนงานต้องบันทึกรายละเอียดข้อมูลของตัวชี้วัดแต่ละตัวตามที่รายงานข้อมูลในเอกสารหมายเลข 2 ทุกตัวชี้วัด โดยที่
  ส่วนงานจะต้องตรวจสอบความถูกต้องและความสอดคล้องทุกครั้งก่อนที่จะส่งเอกสาร</t>
  </si>
  <si>
    <t>- การกรอกรายละเอียดข้อมูลเอกสารแนบในแต่ละเดือน ขอให้กรอกข้อมูลในไฟล์เดิมทุกครั้ง โดยรวมข้อมูลสะสม
  กับเดือนก่อนหน้า</t>
  </si>
  <si>
    <t>- กรณีที่ส่วนงานรายงานผลตัวชี้วัดที่ 3.1 และ 3.2 ขอให้ส่วนงานแสดงหลักฐานอ้างหรือหลักฐานเชิงประจักษ์เป็นไฟล์ 
  PDF ส่งมาพร้อมกับเอกสารแนบ</t>
  </si>
  <si>
    <t>** เอกสารทุก Sheet ขอให้ส่วนงานระบุชื่อส่วนงาน และ ชื่อผู้กรอกข้อมูลพร้อมทั้งรายละเอียดให้ครบถ้วน</t>
  </si>
  <si>
    <t>ทั้งเบอร์ติดต่อ และ email **</t>
  </si>
  <si>
    <t>3.</t>
  </si>
  <si>
    <t>การแก้ไขข้อมูลในเอกสารหมายเลข 1 และ 2</t>
  </si>
  <si>
    <t>- ข้อมูลในแต่ละเดือนเมื่อส่งมายังกองแผนงานแล้ว จะไม่สามารถแก้ไขหรือเปลี่ยนแปลงข้อมูลได้ หากประสงค์จะเปลี่ยนแปลงข้อมูล 
ทั้งเอกสารหมายเลข 1 (เฉพาะกรณีที่กรอกข้อมูลผิดไปจากการกำหนดเป้าหมายใน PA) และ เอกสารหมายเลข 2 ขอให้ส่วนงานทำหนังสือ 
ลงนามโดยหัวหน้าส่วนงานเพื่อแจ้งรองอธิการบดีที่รับผิดชอบฯ พิจารณาอนุมัติให้แก้ไขข้อมูล</t>
  </si>
  <si>
    <t>- ขอให้กรอกชื่อส่วนงาน และชื่อผู้รับผิดชอบในการรายงานทุกครั้ง และทุก Sheet พร้อมทั้งระบุ เบอร์โทรศัพท์และ Email 
ที่ติดต่อได้เพื่อการติดต่อกลับกรณีมีข้อสงสัย</t>
  </si>
  <si>
    <t>4.</t>
  </si>
  <si>
    <t>Sheet เอกสาร ประเมินผลการดำเนินงาน (ไตรมาสที่ 1 - 4 และ 1 ปี)</t>
  </si>
  <si>
    <t>- เอกสารประเมินผลการดำเนินงาน เป็นส่วนที่กองแผนงานจัดทำขึ้นเพื่อให้ส่วนงานสามารถติดตามและประเมินผลการดำเนินงานในส่วนของตัวชี้วัด
   ที่ส่วนงานรายงานผล ส่วนงานไม่สามารถแก้ไขใดๆ หน้านี้เอกสารทั้ง 4 ไตรมาส เนื่องจากได้มีการผูกเชื่อมโยงกับเอกสารหมายเลข 1 และ 2 
   โดยแบ่งเกณฑ์ผลการดำเนินงานเป็น 3 ระดับ ได้แก่</t>
  </si>
  <si>
    <t xml:space="preserve">        หมายถึง มีผลการดำเนินงานเปรียบเทียบกับค่าเป้าหมายเท่ากับหรือมากกว่าร้อยละ 90</t>
  </si>
  <si>
    <t xml:space="preserve">        หมายถึง มีผลการดำเนินงานเปรียบเทียบกับค่าเป้าหมายระหว่างร้อยละ 70 - 89</t>
  </si>
  <si>
    <t xml:space="preserve">        หมายถึง มีผลการดำเนินงานเปรียบเทียบกับค่าเป้าหมายน้อยกว่าร้อยละ 70</t>
  </si>
  <si>
    <t>5.</t>
  </si>
  <si>
    <t>การส่งข้อมูล</t>
  </si>
  <si>
    <t>- ขอให้ส่วนงานบันทึกไฟล์การรายงานผลจากไฟล์ที่กองแผนงานแชร์ไว้ใน Google Drive เท่านั้น 
  โดยกองแผนงานกำหนดปิดการบันทึกข้อมูลของส่วนงาน ดังนี้
  เดือนตุลาคม 2565 ปิดการบันทึกข้อมูล ภายในวันที่ 6  มกราคม 2566
  เดือนพฤศจิกายน 2565 ปิดการบันทึกข้อมูล ภายในวันที่ 6  มกราคม 2566
  เดือนธันวาคม 2565 ปิดการบันทึกข้อมูล ภายในวันที่ 6  มกราคม 2566
  เดือนมกราคม 2566 ปิดการบันทึกข้อมูล ภายในวันที่ 6  กุมภาพันธ์ 2566
  เดือนกุมภาพันธ์ 2566 ปิดการบันทึกข้อมูล ภายในวันที่ 7 มีนาคม 2566
  เดือนมีนาคม 2566 ปิดการบันทึกข้อมูล ภายในวันที่ 7 เมษายน 2566
  เดือนเมษายน 2566 ปิดการบันทึกข้อมูล ภายในวันที่ 8 พฤษภาคม 2566
  เดือนพฤษภาคม 2566 ปิดการบันทึกข้อมูล ภายในวันที่ 6 มิถุนายน 2566
  เดือนมิถุนายน 2566 ปิดการบันทึกข้อมูล ภายในวันที่ 6 กรกฎาคม 2566
  เดือนกรกฎาคม 2566 ปิดการบันทึกข้อมูล ภายในวันที่ 7  สิงหาคม 2566
  เดือนสิงหาคม 2566 ปิดการบันทึกข้อมูล ภายในวันที่ 6  กันยายน 2566
  เดือนกันยายน 2566 ปิดการบันทึกข้อมูล ภายในวันที่ 6  ตุลาคม 2566</t>
  </si>
  <si>
    <t>- ขอให้ส่วนงานบันทึกไฟล์เอกสารแนบตัวชี้วัดที่กองแผนงานแชร์ไว้ใน Google Drive เท่านั้น 
  กรณีที่มีเอกสารแนบ เพิ่มเติม  (ไฟล์ PDF) ขอให้ส่วนงาน Upload ไฟล์ใน Google Drive โดยตั้งชื่อไฟล์ ตามตัวชี้วัดที่แนบพร้อมชื่อเรื่อง 
  ตัวอย่าง เอกสารแนบตัวชี้วัดที่....._(ชื่อเรื่อง)</t>
  </si>
  <si>
    <t>- เมื่อส่วนงานบันทึกไฟล์รายงานผลและเอกสารแนบแต่ละไตรมาสเรียบร้อยแล้วขอให้ส่วนงานส่ง E-mail ยืนยันข้อมูลมาที่ 
  Chonlathit.los@mahidol.ac.th</t>
  </si>
  <si>
    <t>ระยะเวลาการรายงานข้อมูลตัวชี้วัดแผนยุทธศาสตร์มหาวิทยาลัย ประจำปีงบประมาณ พ.ศ. 2566</t>
  </si>
  <si>
    <t>ปีงบประมาณ พ.ศ. 2566</t>
  </si>
  <si>
    <t>ปีงบประมาณ พ.ศ. 2567</t>
  </si>
  <si>
    <t>ข้อตกลงตาม KPIs</t>
  </si>
  <si>
    <t>ปีที่เก็บข้อมูล</t>
  </si>
  <si>
    <t>ผู้รับผิดชอบ
การรายงานข้อมูล</t>
  </si>
  <si>
    <t xml:space="preserve">ไตรมาสที่ 1
</t>
  </si>
  <si>
    <t>ไตรมาสที่ 2</t>
  </si>
  <si>
    <t>ไตรมาสที่ 3</t>
  </si>
  <si>
    <t>ไตรมาสที่ 4</t>
  </si>
  <si>
    <t>ไตรมาสที่ 1</t>
  </si>
  <si>
    <t>ต.ค. 65</t>
  </si>
  <si>
    <t>พ.ย. 65</t>
  </si>
  <si>
    <t xml:space="preserve">ธ.ค. 65
</t>
  </si>
  <si>
    <t xml:space="preserve">ม.ค. 66
</t>
  </si>
  <si>
    <t xml:space="preserve">ก.พ. 66
</t>
  </si>
  <si>
    <t xml:space="preserve">มี.ค. 66
</t>
  </si>
  <si>
    <t xml:space="preserve">เม.ย. 66
</t>
  </si>
  <si>
    <t xml:space="preserve">พ.ค. 66
</t>
  </si>
  <si>
    <t xml:space="preserve">มิ.ย. 66
</t>
  </si>
  <si>
    <t xml:space="preserve">ก.ค. 66
</t>
  </si>
  <si>
    <t xml:space="preserve">ส.ค. 66
</t>
  </si>
  <si>
    <t xml:space="preserve">ก.ย. 66
</t>
  </si>
  <si>
    <t xml:space="preserve">ต.ค. 66
</t>
  </si>
  <si>
    <t xml:space="preserve">พ.ย. 66
</t>
  </si>
  <si>
    <t xml:space="preserve">ธ.ค. 66
</t>
  </si>
  <si>
    <t>ยุทธศาสตร์ที่ 1 Global Research and Innovation</t>
  </si>
  <si>
    <t>International Publication (per year) 
(จำนวนบทความตีพิมพ์ในวารสารวิชาการระดับนานาชาติ)</t>
  </si>
  <si>
    <t>เรื่อง</t>
  </si>
  <si>
    <t>ปีปฏิทิน 2566</t>
  </si>
  <si>
    <t>ส่วนงาน</t>
  </si>
  <si>
    <t>/</t>
  </si>
  <si>
    <t>International Publication in Q1 (per year) 
(จำนวนผลงานวิจัยตีพิมพ์ในวารสารที่อยู่ใน Q1)</t>
  </si>
  <si>
    <t>International Publication in Q1 per Academic Staff 
(จำนวนผลงานวิจัยตีพิมพ์ในวารสารที่อยู่ใน Q1 ต่อบุคลากรสายวิชาการ)</t>
  </si>
  <si>
    <t>เรื่อง/คน</t>
  </si>
  <si>
    <t>International Publication in Top10 (per year) 
(จำนวนผลงานวิจัยตีพิมพ์ในวารสารที่อยู่ใน Top10)</t>
  </si>
  <si>
    <t>International Publication in Top1 (per year) 
(จำนวนผลงานวิจัยตีพิมพ์ในวารสารที่อยู่ใน Top1)</t>
  </si>
  <si>
    <t>International Collaboration (per year) 
(จำนวนผลงานวิจัยตีพิมพ์ร่วมกับสถาบัน/นักวิจัยสังกัดอื่นในระดับนานาชาติ)</t>
  </si>
  <si>
    <t>Corporate Collaboration (per year) 
(จำนวนผลงานวิจัยตีพิมพ์ร่วมกับภาคอุตสาหกรรม/เอกชน)</t>
  </si>
  <si>
    <t>SDG-related Publication (per year) 
(จำนวนผลงานวิจัยตีพิมพ์ที่สอดคล้องกับหมวดของ SDG)</t>
  </si>
  <si>
    <t>PREP-certified Academic Staff 
(ร้อยละของอาจารย์/นักวิจัยที่ผ่านหลักสูตรส่งเสริมศักยภาพนักวิจัย (PREP))</t>
  </si>
  <si>
    <t>ร้อยละ</t>
  </si>
  <si>
    <t>ปีีงบประมาณ 2566</t>
  </si>
  <si>
    <t>1.10</t>
  </si>
  <si>
    <t>จำนวนทรัพย์สินทางปัญญา</t>
  </si>
  <si>
    <t>ชิ้น</t>
  </si>
  <si>
    <t>iNT</t>
  </si>
  <si>
    <t>จำนวนรายรับที่เกิดขึ้นจากทรัพย์สินทางปัญญา</t>
  </si>
  <si>
    <t>บาท</t>
  </si>
  <si>
    <t>ยุทธศาสตร์ที่ 2 Innovative Education and Authentic Learning</t>
  </si>
  <si>
    <t>ร้อยละของอาจารย์ที่ได้รับการประเมินว่ามีมาตรฐานระดับที่ 2 
ตามเกณฑ์มาตรฐานคุณภาพอาจารย์ของ มหาวิทยาลัยมหิดล 
(Mahidol University Professional Standards Framework - MUPSF)</t>
  </si>
  <si>
    <t>ปีงบประมาณ 2566</t>
  </si>
  <si>
    <t>กองบริหารการศึกษา</t>
  </si>
  <si>
    <t>ร้อยละของหลักสูตรที่ได้รับการรับรองคุณภาพตามมาตรฐานระดับสากล</t>
  </si>
  <si>
    <t>กองพัฒนาคุณภาพ</t>
  </si>
  <si>
    <t>ร้อยละของหลักสูตรที่ได้รับการตรวจประเมินโดยมหาวิทยาลัย</t>
  </si>
  <si>
    <t>ร้อยละของหลักสูตรที่ได้รับการตรวจประเมินภายในโดยส่วนงาน</t>
  </si>
  <si>
    <t>ร้อยละของหลักสูตรระดับปริญญาตรีที่ออกแบบเป็น Flexible programs</t>
  </si>
  <si>
    <t>ปีการศึกษา 2565</t>
  </si>
  <si>
    <t>ร้อยละของนักศึกษาระดับปริญญาตรีในแต่ละชั้นปีที่สอบผ่านเกณฑ์ภาษาอังกฤษ
ตามที่มหาวิทยาลัยกำหนด</t>
  </si>
  <si>
    <t>ร้อยละของรายวิชาที่เป็น e–Learning จากจำนวนรายวิชาของส่วนงาน</t>
  </si>
  <si>
    <t>ร้อยละของนักศึกษาระดับปริญญาตรีปีสุดท้ายที่ถูกพัฒนาให้เป็น Global Citizen 
และ Global Talents</t>
  </si>
  <si>
    <t>กองกิจการนักศึกษา</t>
  </si>
  <si>
    <t>จำนวนชั่วโมงต่อปีการศึกษาที่ส่วนงานจัดกระบวนการพัฒนานักศึกษาที่ตอบสนอง
ต่อการเป็น Global Citizen, Global Talents และ Entrepreneurship</t>
  </si>
  <si>
    <t>ชั่วโมง</t>
  </si>
  <si>
    <t>ปีการศึกษา 2564</t>
  </si>
  <si>
    <t>2.10</t>
  </si>
  <si>
    <t>จำนวนบัณฑิตที่ได้งานทำในองค์กรระดับชาติและนานาชาติจากการสนับสนุน
ของ Career Support Services</t>
  </si>
  <si>
    <t>คน</t>
  </si>
  <si>
    <t>ปีงบประมาณ 2565</t>
  </si>
  <si>
    <t>ตัวชี้วัดที่ส่วนงานไม่ต้องทำ PA</t>
  </si>
  <si>
    <t>ร้อยละของความพึงพอใจของนายจ้างต่อคุณภาพบัณฑิตระดับ ปริญญาตรี</t>
  </si>
  <si>
    <t>จำนวนโครงการที่ศิษย์เก่ากลับมาพัฒนามหาวิทยาลัย</t>
  </si>
  <si>
    <t>ความผูกพันของศิษย์เก่าและศิษย์ปัจจุบันที่มีต่อมหาวิทยาลัยมหิดล 
(ร้อยละที่ตอบในระดับ มาก-มากที่สุด)</t>
  </si>
  <si>
    <t>จำนวนกิจกรรมส่งเสริมความเป็นนานาชาติครบทั้ง 3 ด้าน
(ด้านการศึกษา ด้านการวิจัย และด้านการเคลื่อนย้ายนักศึกษา)</t>
  </si>
  <si>
    <t>กิจกรรม</t>
  </si>
  <si>
    <t>จำนวนนักศึกษาที่มีการแลกเปลี่ยนทั้ง inbound และ outbound</t>
  </si>
  <si>
    <t>ยุทธศาสตร์ที่ 3 Policy Advocacy and Leaders in Professional / Academic Services</t>
  </si>
  <si>
    <t>จำนวนมาตรฐานคุณภาพระดับชาติและระดับสากลที่ถูกสร้างโดย 
ส่วนงาน/มหาวิทยาลัย</t>
  </si>
  <si>
    <t>มาตรฐาน</t>
  </si>
  <si>
    <t>ส่วนงาน/
กองแผนงาน</t>
  </si>
  <si>
    <t>จำนวนนโยบายชี้นำสังคมของมหาวิทยาลัยที่สำคัญระดับชาติและนานาชาติ</t>
  </si>
  <si>
    <t>ร้อยละของหน่วยบริการวิชาการที่ได้รับใบรับรองมาตรฐานระดับชาติและนานาชาติ</t>
  </si>
  <si>
    <t>จำนวนรายรับจากโครงการรับทำวิจัยและบริการวิชาการ</t>
  </si>
  <si>
    <t>ส่วนงาน/iNT</t>
  </si>
  <si>
    <t>ยุทธศาสตร์ที่ 4 Management for Self-Sufficiency and Sustainable Organization</t>
  </si>
  <si>
    <t>ผลการประเมินคุณธรรมและความโปร่งใสในการดำเนินงานของหน่วยงานภาครัฐ 
(ITA) อยู่ในระดับสูง</t>
  </si>
  <si>
    <t>ระดับ</t>
  </si>
  <si>
    <t>กองกฎหมาย</t>
  </si>
  <si>
    <t>ร้อยละของส่วนงานที่มีระบบธรรมาภิบาลตามเกณฑ์ ITA</t>
  </si>
  <si>
    <t>-</t>
  </si>
  <si>
    <t>มหาวิทยาลัยได้รับรางวัล TQC หรือ ได้รับการรับรอง AUNQA ระดับสถาบัน</t>
  </si>
  <si>
    <t>จำนวนส่วนงานที่ได้รับรางวัล TQC</t>
  </si>
  <si>
    <t>Green University Ranking</t>
  </si>
  <si>
    <t>ลำดับที่</t>
  </si>
  <si>
    <t>กองกายภาพและสิ่งแวดล้อม</t>
  </si>
  <si>
    <t>THE Impact Rankings</t>
  </si>
  <si>
    <t>ระดับความสำเร็จของการจัดทำระบบ Central Operating System</t>
  </si>
  <si>
    <t>กองเทคโนโลยีสารสนเทศ</t>
  </si>
  <si>
    <t>จำนวนฐานข้อมูล Business Intelligence สําหรับใช้ในการติดตามและ
การตัดสินใจ ครอบคลุมทั้ง 5 ฐานข้อมูล</t>
  </si>
  <si>
    <t>ฐานข้อมูล</t>
  </si>
  <si>
    <t>ร้อยละของส่วนงานที่มีระบบการทำงานตาม Central Operating System 
และเชื่อมโยงกับมหาวิทยาลัย</t>
  </si>
  <si>
    <t>4.10</t>
  </si>
  <si>
    <t>ร้อยละของจำนวนการจัดส่งข้อมูล Data Analytic ให้กับมหาวิทยาลัยตามระยะ
เวลาที่กำหนด (ตามแผนการจัดทำฐานข้อมูล Business Intelligence)</t>
  </si>
  <si>
    <t>ร้อยละความสำเร็จของการเป็น Digital Convergence University</t>
  </si>
  <si>
    <t>การรับรู้ พ.ร.บ.ข้อมูลส่วนบุคคล (Personal Data Protection Act : PDPA)</t>
  </si>
  <si>
    <t>ระดับการรับรู้ภาพลักษณ์ Brand MAHIDOL</t>
  </si>
  <si>
    <t>กองบริหารงานทั่วไป</t>
  </si>
  <si>
    <t>ร้อยละความสำเร็จของการดำเนินงานโครงการ Flagship Projects 
ระดับมหาวิทยาลัย</t>
  </si>
  <si>
    <t>กองแผนงาน</t>
  </si>
  <si>
    <t>บุคลากรที่เป็น Global Talents</t>
  </si>
  <si>
    <t>คน/ร้อยละ</t>
  </si>
  <si>
    <t>กองทรัพยากรบุคคล</t>
  </si>
  <si>
    <t>ค่า EBITDA</t>
  </si>
  <si>
    <t>เป็นบวก/เป็นลบ</t>
  </si>
  <si>
    <t>ค่า Net Income</t>
  </si>
  <si>
    <t>ค่า ROA</t>
  </si>
  <si>
    <t>ค่า Net Profit Margin</t>
  </si>
  <si>
    <t>ร้อยละของห้องปฏิบัติการที่มีการใช้สารเคมี ที่ได้รับมาตรฐานความปลอดภัย ESPReL</t>
  </si>
  <si>
    <t>ศูนย์ COSHEM</t>
  </si>
  <si>
    <t>จำนวนโครงการส่งเสริมความเป็นนานาชาติกับคู่พันธมิตรทางยุทธศาสตร์</t>
  </si>
  <si>
    <t>คะแนนการประเมินผลลัพธ์รวมของ EdPEX</t>
  </si>
  <si>
    <t>จํานวนโครงการพันธกิจสัมพันธ์มหาวิทยาลัยมหิดลกับสังคม 
(University Social Engagement) ที่ดำเนินการครบตามเกณฑ์ 4 ด้าน</t>
  </si>
  <si>
    <t>งานพันธกิจสัมพันธ์
 มหาวิทยาลัยมหิดลกับสังคม</t>
  </si>
  <si>
    <t>เอกสารหมายเลข 1</t>
  </si>
  <si>
    <t>การกำหนดเป้าหมายตามตัวชี้วัดแผนยุทธศาสตร์มหาวิทยาลัย ประจำปีงบประมาณ พ.ศ. 2566</t>
  </si>
  <si>
    <t>สถาบันโภชนาการ</t>
  </si>
  <si>
    <t>ผู้รับผิดชอบการรายงานข้อมูล</t>
  </si>
  <si>
    <t>เป้าหมายของส่วนงาน 
ปี 2566</t>
  </si>
  <si>
    <t>1.1</t>
  </si>
  <si>
    <t>RE6601001</t>
  </si>
  <si>
    <t>RE6601002</t>
  </si>
  <si>
    <t>- เป้าหมาย 9 เดือน (เดือนมกราคม 2566 - กันยายน 2566)</t>
  </si>
  <si>
    <t>RE6601003</t>
  </si>
  <si>
    <t>- เป้้าหมาย 3 เดือน (เดือนตุลาคม 2566 - เดือนธันวาคม 2566)</t>
  </si>
  <si>
    <t>1.2</t>
  </si>
  <si>
    <t>RE6601004</t>
  </si>
  <si>
    <t>RE6601005</t>
  </si>
  <si>
    <t>RE6601006</t>
  </si>
  <si>
    <t>1.3</t>
  </si>
  <si>
    <t>RE6601007</t>
  </si>
  <si>
    <t>RE6601008</t>
  </si>
  <si>
    <t>RE6601009</t>
  </si>
  <si>
    <t>1.4</t>
  </si>
  <si>
    <t>RE6601010</t>
  </si>
  <si>
    <t>RE6601011</t>
  </si>
  <si>
    <t>RE6601012</t>
  </si>
  <si>
    <t>1.5</t>
  </si>
  <si>
    <t>RE6601013</t>
  </si>
  <si>
    <t>RE6601014</t>
  </si>
  <si>
    <t>RE6601015</t>
  </si>
  <si>
    <t>1.6</t>
  </si>
  <si>
    <t>RE6601016</t>
  </si>
  <si>
    <t>RE6601017</t>
  </si>
  <si>
    <t>RE6601018</t>
  </si>
  <si>
    <t>1.7</t>
  </si>
  <si>
    <t>RE6601019</t>
  </si>
  <si>
    <t>RE6601020</t>
  </si>
  <si>
    <t>RE6601021</t>
  </si>
  <si>
    <t>1.8</t>
  </si>
  <si>
    <t>RE6601022</t>
  </si>
  <si>
    <t>RE6601023</t>
  </si>
  <si>
    <t>RE6601024</t>
  </si>
  <si>
    <t>1.9</t>
  </si>
  <si>
    <t>RE6601025</t>
  </si>
  <si>
    <t>RE6601026</t>
  </si>
  <si>
    <t>- จำนวนบุคลากรสายวิชาการที่ผ่านโครงการ PREP</t>
  </si>
  <si>
    <t>RE6601027</t>
  </si>
  <si>
    <t>- จำนวนบุคลากรสายวิชาการทั้งหมดของส่วนงาน</t>
  </si>
  <si>
    <t>ตน</t>
  </si>
  <si>
    <t>RE6601028</t>
  </si>
  <si>
    <t>1.11</t>
  </si>
  <si>
    <t>RE6601029</t>
  </si>
  <si>
    <t>2.1</t>
  </si>
  <si>
    <t>ED6601001</t>
  </si>
  <si>
    <t>ED6601002</t>
  </si>
  <si>
    <t>- จำนวนอาจารย์ที่ได้รับการประเมินว่ามีมาตรฐานระดับที่ 2</t>
  </si>
  <si>
    <t>ED6601003</t>
  </si>
  <si>
    <t>- จำนวนอาจารย์ประจำของส่วนงาน 
(ณ วันที่ 1 ตุลาคม ของปีงบประมาณที่รายงาน)</t>
  </si>
  <si>
    <t>2.2</t>
  </si>
  <si>
    <t>ED6601004</t>
  </si>
  <si>
    <t>2.2.1</t>
  </si>
  <si>
    <t>ED6601005</t>
  </si>
  <si>
    <t>ร้อยละของหลักสูตรที่ได้รับการรับรองคุณภาพตามมาตรฐานระดับสากล 
(หลักสูตรระดับปริญญาตรี)</t>
  </si>
  <si>
    <t>ED6601006</t>
  </si>
  <si>
    <t>- จำนวนหลักสูตรที่ได้รับการรับรองโดย AUN-QA หรือเทียบเท่า - ระดับปริญญาตรี</t>
  </si>
  <si>
    <t>หลักสูตร</t>
  </si>
  <si>
    <t>ED6601007</t>
  </si>
  <si>
    <t>หลักสูตรที่อยู่ในระยะเวลาการรับรอง</t>
  </si>
  <si>
    <t>ED6601008</t>
  </si>
  <si>
    <t>ED6601009</t>
  </si>
  <si>
    <t>หลักสูตรที่ตรวจใหม่ในปี 2565</t>
  </si>
  <si>
    <t>ED66010010</t>
  </si>
  <si>
    <t>2.2.2</t>
  </si>
  <si>
    <t>ED66010011</t>
  </si>
  <si>
    <t>ร้อยละของหลักสูตรที่ได้รับการรับรองคุณภาพตามมาตรฐานระดับสากล 
(หลักสูตรระดับบัณฑิตศึกษา)</t>
  </si>
  <si>
    <t>ED66010012</t>
  </si>
  <si>
    <t>- จำนวนหลักสูตรที่ได้รับการรับรองโดย AUN-QA หรือเทียบเท่า - ระดับปริญญาโท</t>
  </si>
  <si>
    <t>ED66010013</t>
  </si>
  <si>
    <t>- จำนวนหลักสูตรที่ได้รับการรับรองโดย AUN-QA หรือเทียบเท่า - ระดับปริญญาเอก</t>
  </si>
  <si>
    <t>ED66010014</t>
  </si>
  <si>
    <t>ED66010015</t>
  </si>
  <si>
    <t>ED66010016</t>
  </si>
  <si>
    <t>ED66010017</t>
  </si>
  <si>
    <t>หลักสูตรที่ตรวจใหม่ในปี 2566</t>
  </si>
  <si>
    <t>ED66010018</t>
  </si>
  <si>
    <t>ED66010019</t>
  </si>
  <si>
    <t>2.3</t>
  </si>
  <si>
    <t>ED66010020</t>
  </si>
  <si>
    <t>2.3.1</t>
  </si>
  <si>
    <t>ED66010021</t>
  </si>
  <si>
    <t>ร้อยละของหลักสูตรที่ได้รับการที่ได้รับการตรวจประเมินโดยมหาวิทยาลัย 
(หลักสูตรระดับปริญญาตรี)</t>
  </si>
  <si>
    <t>ED66010022</t>
  </si>
  <si>
    <t>- จำนวนหลักสูตรที่ได้รับการตรวจประเมินโดยมหาวิทยาลัย - ระดับปริญญาตรี</t>
  </si>
  <si>
    <t>ED66010023</t>
  </si>
  <si>
    <t>ED66010024</t>
  </si>
  <si>
    <t>ED66010025</t>
  </si>
  <si>
    <t>ED66010026</t>
  </si>
  <si>
    <t>2.3.2</t>
  </si>
  <si>
    <t>ED66010027</t>
  </si>
  <si>
    <t>ร้อยละของหลักสูตรที่ได้รับการที่ได้รับการตรวจประเมินโดยมหาวิทยาลัย 
(หลักสูตรระดับบัณฑิตศึกษา)</t>
  </si>
  <si>
    <t>ED66010028</t>
  </si>
  <si>
    <t>- จำนวนหลักสูตรที่ได้รับการตรวจประเมินโดยมหาวิทยาลัย - ระดับปริญญาโท</t>
  </si>
  <si>
    <t>ED66010029</t>
  </si>
  <si>
    <t>- จำนวนหลักสูตรที่ได้รับการตรวจประเมินโดยมหาวิทยาลัย - ระดับปริญญาเอก</t>
  </si>
  <si>
    <t>ED66010030</t>
  </si>
  <si>
    <t>ED66010031</t>
  </si>
  <si>
    <t>ED66010032</t>
  </si>
  <si>
    <t>ED66010033</t>
  </si>
  <si>
    <t>ED66010034</t>
  </si>
  <si>
    <t>ED66010035</t>
  </si>
  <si>
    <t>2.4</t>
  </si>
  <si>
    <t>ED66010036</t>
  </si>
  <si>
    <t>ED66010037</t>
  </si>
  <si>
    <t>จำนวนหลักสูตรที่ได้รับการตรวจประเมินโดยส่วนงาน</t>
  </si>
  <si>
    <t>ED66010038</t>
  </si>
  <si>
    <t>- จำนวนหลักสูตรที่ได้รับการตรวจประเมินโดยส่วนงาน - ระดับปริญญาตรี</t>
  </si>
  <si>
    <t>ED66010039</t>
  </si>
  <si>
    <t>- จำนวนหลักสูตรที่ได้รับการตรวจประเมินโดยส่วนงาน - ระดับปริญญาโท</t>
  </si>
  <si>
    <t>ED66010040</t>
  </si>
  <si>
    <t>- จำนวนหลักสูตรที่ได้รับการตรวจประเมินโดยส่วนงาน - ระดับปริญญาเอก</t>
  </si>
  <si>
    <t>2.5</t>
  </si>
  <si>
    <t>ED66010041</t>
  </si>
  <si>
    <t>ED66010042</t>
  </si>
  <si>
    <t>- จำนวนหลักสูตรระดับปริญญาตรีที่ออกแบบเป็น Flexible programs</t>
  </si>
  <si>
    <t>ED66010043</t>
  </si>
  <si>
    <t>- จำนวนหลักสูตรระดับปริญญาตรีทั้งหมด</t>
  </si>
  <si>
    <t>2.6</t>
  </si>
  <si>
    <t>ED66010044</t>
  </si>
  <si>
    <t>ร้อยละของนักศึกษาระดับปริญญาตรีที่สอบผ่านเกณฑ์ภาษาอังกฤษ
ตามที่มหาวิทยาลัยกำหนด</t>
  </si>
  <si>
    <t>2.6.1</t>
  </si>
  <si>
    <t>ED66010045</t>
  </si>
  <si>
    <t>นักศึกษาระดับปริญญาตรี ชั้นปีที่ 1 (รหัส 65)</t>
  </si>
  <si>
    <t>ED66010046</t>
  </si>
  <si>
    <t>- จำนวนนักศึกษาระดับปริญญาตรี ชั้นปีที่ 1 
ที่สอบผ่านเกณฑ์ภาษาอังกฤษตามที่มหาวิทยาลัยกำหนด</t>
  </si>
  <si>
    <t>ED66010047</t>
  </si>
  <si>
    <t>- จำนวนนักศึกษาระดับปริญญาตรี ชั้นปีที่ 1 ทั้งหมด</t>
  </si>
  <si>
    <t>2.6.2</t>
  </si>
  <si>
    <t>ED66010048</t>
  </si>
  <si>
    <t>นักศึกษาระดับปริญญาตรี ชั้นปีที่ 2 (รหัส 64)</t>
  </si>
  <si>
    <t>ED66010049</t>
  </si>
  <si>
    <t>- จำนวนนักศึกษาระดับปริญญาตรี ชั้นปีที่ 2 
ที่สอบผ่านเกณฑ์ภาษาอังกฤษตามที่มหาวิทยาลัยกำหนด</t>
  </si>
  <si>
    <t>ED66010050</t>
  </si>
  <si>
    <t>- จำนวนนักศึกษาระดับปริญญาตรี ชั้นปีที่ 2 ทั้งหมด</t>
  </si>
  <si>
    <t>2.6.3</t>
  </si>
  <si>
    <t>ED66010051</t>
  </si>
  <si>
    <t>นักศึกษาระดับปริญญาตรี ชั้นปีที่ 3 (รหัส 63)</t>
  </si>
  <si>
    <t>ED66010052</t>
  </si>
  <si>
    <t>- จำนวนนักศึกษาระดับปริญญาตรี ชั้นปีที่ 3 
ที่สอบผ่านเกณฑ์ภาษาอังกฤษตามที่มหาวิทยาลัยกำหนด</t>
  </si>
  <si>
    <t>ED66010053</t>
  </si>
  <si>
    <t>- จำนวนนักศึกษาระดับปริญญาตรี ชั้นปีที่ 3 ทั้งหมด</t>
  </si>
  <si>
    <t>2.6.4</t>
  </si>
  <si>
    <t>ED66010054</t>
  </si>
  <si>
    <t>นักศึกษาระดับปริญญาตรี ชั้นปีที่ 4 (รหัส 62)</t>
  </si>
  <si>
    <t>ED66010055</t>
  </si>
  <si>
    <t>- จำนวนนักศึกษาระดับปริญญาตรี ชั้นปีที่ 4 
ที่สอบผ่านเกณฑ์ภาษาอังกฤษตามที่มหาวิทยาลัยกำหนด</t>
  </si>
  <si>
    <t>ED66010056</t>
  </si>
  <si>
    <t>- จำนวนนักศึกษาระดับปริญญาตรี ชั้นปีที่ 4 ทั้งหมด</t>
  </si>
  <si>
    <t>2.7</t>
  </si>
  <si>
    <t>ED66010057</t>
  </si>
  <si>
    <t>ED66010058</t>
  </si>
  <si>
    <t>- จำนวนรายวิชาที่เป็น e–Learning</t>
  </si>
  <si>
    <t>รายวิชา</t>
  </si>
  <si>
    <t>ED66010059</t>
  </si>
  <si>
    <t>- จำนวนรายวิชาทั้งหมดของส่วนงาน</t>
  </si>
  <si>
    <t>2.8</t>
  </si>
  <si>
    <t>ED66010060</t>
  </si>
  <si>
    <t>ED66010061</t>
  </si>
  <si>
    <t>- จำนวนนักศึกษาระดับปริญญาตรีปีสุดท้ายที่ได้รับใบรับรอง Activity Transcript  
ตามประกาศมหาวิทยาลัย</t>
  </si>
  <si>
    <t>ED66010062</t>
  </si>
  <si>
    <t>- จำนวนนักศึกษาระดับปริญญาตรีปีสุดท้ายทั้งหมด</t>
  </si>
  <si>
    <t>2.9</t>
  </si>
  <si>
    <t>ED66010063</t>
  </si>
  <si>
    <t>กองกิิจการนักศึกษา</t>
  </si>
  <si>
    <t>ED66010064</t>
  </si>
  <si>
    <t>จำนวนบัณฑิตที่ได้งานทำในองค์กรระดับชาติและนานาชาติจากการสนับสนุนของ 
Career Support Services</t>
  </si>
  <si>
    <t>2.11</t>
  </si>
  <si>
    <t>ED66010065</t>
  </si>
  <si>
    <t>ED66010066</t>
  </si>
  <si>
    <t>- จำนวนบัณฑิตที่ได้รับคะแนนการประเมินจากนายจ้าง ที่ตอบระดับ มาก-มากที่สุด</t>
  </si>
  <si>
    <t>ED66010067</t>
  </si>
  <si>
    <t>- จำนวนบัณฑิตที่ได้รับการประเมินทั้งหมด</t>
  </si>
  <si>
    <t>2.12</t>
  </si>
  <si>
    <t>ED66010068</t>
  </si>
  <si>
    <t>2.13</t>
  </si>
  <si>
    <t>ED66010069</t>
  </si>
  <si>
    <t>ความผูกพันของศิษย์เก่าและศิษย์ปัจจุบันที่มีต่อมหาวิทยาลัยมหิดล 
(ร้อยละที่ตอบระดับมาก-มากที่สุด)</t>
  </si>
  <si>
    <t>2.13.1</t>
  </si>
  <si>
    <t>ED66010070</t>
  </si>
  <si>
    <t>ร้อยละของความผูกพันของศิษย์ปัจจุบันที่มีต่อมหาวิทยาลัย</t>
  </si>
  <si>
    <t>ED66010071</t>
  </si>
  <si>
    <t>- จำนวนศิษย์ปัจจุบันชั้นปีสุดท้ายที่ตอบแบบสอบถามฯ โดยค่าเฉลี่ยความผูกพัน
อยู่ในระดับมากถึงมากที่สุด</t>
  </si>
  <si>
    <t>ED66010072</t>
  </si>
  <si>
    <t>- จำนวนศิษย์ปัจจุบันชั้นปีสุดท้ายที่ตอบแบบสอบถามทั้งหมด</t>
  </si>
  <si>
    <t>2.13.2</t>
  </si>
  <si>
    <t>ED66010073</t>
  </si>
  <si>
    <t>ร้อยละความผูกพันของศิษย์เก่าที่มีต่อมหาวิทยาลัย</t>
  </si>
  <si>
    <t>ED66010074</t>
  </si>
  <si>
    <t>- จำนวนศิษย์เก่าที่ มีความผูกพันระดับมาก ถึง มากที่สุด</t>
  </si>
  <si>
    <t>ED66010075</t>
  </si>
  <si>
    <t>- จำนวนศิษย์เก่่า (ร้อยละ 25 ของศิษย์เก่าทั้งหมด)</t>
  </si>
  <si>
    <t>2.13.3</t>
  </si>
  <si>
    <t>ED66010076</t>
  </si>
  <si>
    <t>ระดับความผูกพันของศิษย์เก่าที่มีต่อมหาวิทยาลัยมหิดล</t>
  </si>
  <si>
    <t>2.14</t>
  </si>
  <si>
    <t>ED66010077</t>
  </si>
  <si>
    <t>จำนวนกิจกรรมส่งเสริมความเป็นนานาชาติ  ครบทั้ง 3 ด้าน
(ด้านการศึกษา ด้านการวิจัย และด้านการเคลื่อนย้ายนักศึกษา)</t>
  </si>
  <si>
    <t>ED66010078</t>
  </si>
  <si>
    <t>- จำนวนกิจกรรมส่งเสริมความเป็นนานาชาติ ด้านการศึกษา</t>
  </si>
  <si>
    <t>ED66010079</t>
  </si>
  <si>
    <t>- จำนวนกิจกรรมส่งเสริมความเป็นนานาชาติ  ด้านการวิจัย</t>
  </si>
  <si>
    <t>ED66010080</t>
  </si>
  <si>
    <t>- จำนวนกิจกรรมส่งเสริมความเป็นนานาชาติ ด้านการเคลื่อนย้ายนักศึกษา</t>
  </si>
  <si>
    <t>2.15</t>
  </si>
  <si>
    <t>ED66010081</t>
  </si>
  <si>
    <t>2.15.1</t>
  </si>
  <si>
    <t>ED66010082</t>
  </si>
  <si>
    <t>- นักศึกษา inbound ระยะเวลาตั้งแต่ 12 สัปดาห์ขึ้นไป</t>
  </si>
  <si>
    <t>2.15.2</t>
  </si>
  <si>
    <t>ED66010083</t>
  </si>
  <si>
    <t>- นักศึกษา inbound ระยะเวลาน้อยกว่า 12 สัปดาห์</t>
  </si>
  <si>
    <t>2.15.3</t>
  </si>
  <si>
    <t>ED66010084</t>
  </si>
  <si>
    <t>- นักศึกษา outbound ระยะเวลาตั้งแต่ 12 สัปดาห์ขึ้นไป</t>
  </si>
  <si>
    <t>2.15.4</t>
  </si>
  <si>
    <t>ED66010085</t>
  </si>
  <si>
    <t>- นักศึกษา outbound ระยะเวลาน้อยกว่า 12 สัปดาห์</t>
  </si>
  <si>
    <t>PA เพิ่มเติม ด้านการศึกษา (เฉพาะส่วนงานที่มีการเรียนการสอนระดับปริญญาตรี)</t>
  </si>
  <si>
    <t>2.16</t>
  </si>
  <si>
    <t>ED66010086</t>
  </si>
  <si>
    <t>การเก็บข้อมูลการสำรวจภาวะการมีงานทำของบัณฑิตระดับปริญญาตรี</t>
  </si>
  <si>
    <t>ED66010087</t>
  </si>
  <si>
    <t>- จำนวนบัณฑิตระดับปริญญาตรีที่ตอบแบบสอบถามภาวะการมีงานทำ</t>
  </si>
  <si>
    <t>ED 66010088</t>
  </si>
  <si>
    <t>- จำนวนบัณฑิตระดับปริญญาตรีที่สำเร็จการศึกษา ปีการศึกษา 2564</t>
  </si>
  <si>
    <t>ยุทธศาสตร์ที่ 3  Policy Advocacy and Leaders in Professional / Academic Service</t>
  </si>
  <si>
    <t>3.1</t>
  </si>
  <si>
    <t>SE6601001</t>
  </si>
  <si>
    <t>จำนวนมาตรฐานคุณภาพระดับชาติและระดับสากลที่ถูกสร้างโดยส่วนงาน/
มหาวิทยาลัย</t>
  </si>
  <si>
    <t>ส่วนงาน/กองแผนงาน</t>
  </si>
  <si>
    <t>3.2</t>
  </si>
  <si>
    <t>SE6601002</t>
  </si>
  <si>
    <t>3.3</t>
  </si>
  <si>
    <t>SE6601003</t>
  </si>
  <si>
    <t>SE6601004</t>
  </si>
  <si>
    <t>- จำนวนหน่วยบริการวิชาการที่ได้รับใบรับรองมาตรฐานระดับชาติและนานาชาติ 
(ไม่นับซ้ำ)</t>
  </si>
  <si>
    <t>แห่ง</t>
  </si>
  <si>
    <t>SE6601005</t>
  </si>
  <si>
    <t>- จำนวนหน่วยบริการวิชาการที่ได้รับใบรับรองมาตรฐานระดับชาติ</t>
  </si>
  <si>
    <t>SE6601006</t>
  </si>
  <si>
    <t>- จำนวนหน่วยบริการวิชาการที่ได้รับใบรับรองมาตรฐานระดับนานาชาติ</t>
  </si>
  <si>
    <t>SE6601007</t>
  </si>
  <si>
    <t>- จำนวนหน่วยบริการวิชาการทั้งหมดของส่วนงานที่ต้องมีการรับรองมาตรฐาน 
(ไม่นับซ้ำ)</t>
  </si>
  <si>
    <t>SE6601008</t>
  </si>
  <si>
    <t>- จำนวนหน่วยบริการวิชาการทั้งหมดของส่วนงานที่ต้องมีการรับรองมาตรฐาน 
ระดับชาติ</t>
  </si>
  <si>
    <t>SE6601009</t>
  </si>
  <si>
    <t>- จำนวนหน่วยบริการวิชาการทั้งหมดของส่วนงานที่ต้องมีการรับรองมาตรฐาน 
ระดับนานชาติ</t>
  </si>
  <si>
    <t>3.4</t>
  </si>
  <si>
    <t>SE6601010</t>
  </si>
  <si>
    <t>iNT+ส่วนงาน</t>
  </si>
  <si>
    <t>3.4.1</t>
  </si>
  <si>
    <t>SE6601011</t>
  </si>
  <si>
    <t>จำนวนรายรับจากโครงการรับทำวิจัยและบริการวิชาการ (ดำเนินการผ่าน iNT)</t>
  </si>
  <si>
    <t>3.4.2</t>
  </si>
  <si>
    <t>SE6601012</t>
  </si>
  <si>
    <t>จำนวนรายรับจากการบริการวิชาการของส่วนงานทั้งหมด</t>
  </si>
  <si>
    <t>4.1</t>
  </si>
  <si>
    <t>MA6601001</t>
  </si>
  <si>
    <t>4.2</t>
  </si>
  <si>
    <t>MA6601002</t>
  </si>
  <si>
    <t>ส่วนงานที่มีระบบธรรมาภิบาลตามเกณฑ์ ITA</t>
  </si>
  <si>
    <t>มีการดำเนินงานครบทั้ง 3 ส่วน</t>
  </si>
  <si>
    <t>ครบ</t>
  </si>
  <si>
    <t>MA6601003</t>
  </si>
  <si>
    <t>- ดำเนินการเปิดเผยข้อมูลสาธารณะ (OIT)</t>
  </si>
  <si>
    <t>มีี/ไม่มี</t>
  </si>
  <si>
    <t>MA6601004</t>
  </si>
  <si>
    <t>- ดำเนิินการวัดการรับรู้ของผู้มีส่วนได้ส่วนเสียภายใน (IIT)</t>
  </si>
  <si>
    <t>มี/ไม่มี</t>
  </si>
  <si>
    <t>MA6601005</t>
  </si>
  <si>
    <t>- ดำเนิินการวัดการรับรู้ของผู้มีส่วนได้ส่วนเสียภายนอก (EIT)</t>
  </si>
  <si>
    <t>มี/ไม่่มี</t>
  </si>
  <si>
    <t>4.3</t>
  </si>
  <si>
    <t>MA6601006</t>
  </si>
  <si>
    <t>4.4</t>
  </si>
  <si>
    <t>MA6601007</t>
  </si>
  <si>
    <t>4.5</t>
  </si>
  <si>
    <t>MA6601008</t>
  </si>
  <si>
    <t>4.6</t>
  </si>
  <si>
    <t>MA6601009</t>
  </si>
  <si>
    <t>4.7</t>
  </si>
  <si>
    <t>MA6601010</t>
  </si>
  <si>
    <t>4.8</t>
  </si>
  <si>
    <t>MA6601011</t>
  </si>
  <si>
    <t>จำนวนฐานข้อมูล Business Intelligence สําหรับใช้ในการติดตามและการตัดสินใจ 
ครอบคลุมทั้ง 5 ฐานข้อมูล</t>
  </si>
  <si>
    <t>4.9</t>
  </si>
  <si>
    <t>MA6601012</t>
  </si>
  <si>
    <t>MA6601013</t>
  </si>
  <si>
    <t>ร้อยละของจำนวนการจัดส่งข้อมูล Data Analytic ให้กับมหาวิทยาลัยตามระยะเวลา
ที่กำหนด (ตามแผนการจัดทำฐานข้อมูล Business Intelligence)</t>
  </si>
  <si>
    <t>4.11</t>
  </si>
  <si>
    <t>MA6601014</t>
  </si>
  <si>
    <t>4.12</t>
  </si>
  <si>
    <t>MA6601015</t>
  </si>
  <si>
    <t>4.12.1</t>
  </si>
  <si>
    <t>MA6601016</t>
  </si>
  <si>
    <t>ร้อยละของบุคลากรที่ปฏิบัติงานเกี่ยวข้องกับข้อมูลส่วนบุคคลที่ผ่านการรับรู้ PDPA</t>
  </si>
  <si>
    <t>MA6601017</t>
  </si>
  <si>
    <t>- จำนวนบุคลากรที่ผ่านผลประเมินการรับรู้ PDPA</t>
  </si>
  <si>
    <t>MA6601018</t>
  </si>
  <si>
    <t>- จำนวนบุคลากรทั้งหมดที่ส่วนงานคัดเลือกเข้าร่วมโครงการ</t>
  </si>
  <si>
    <t>4.12.2</t>
  </si>
  <si>
    <t>MA6601019</t>
  </si>
  <si>
    <t>ร้อยละของนักศึกษาที่ผ่านการรับรู้ PDPA</t>
  </si>
  <si>
    <t>MA6601020</t>
  </si>
  <si>
    <t>- จำนวนนักศึกษาที่ผ่านการรับรู้เกี่ยวกับสิทธิของเจ้าของข้อมูลส่วนบุคคล</t>
  </si>
  <si>
    <t>MA6601021</t>
  </si>
  <si>
    <t>- จำนวนนักศึกษาทั้งหมดที่ส่วนงานรับผิดชอบ</t>
  </si>
  <si>
    <t>4.13</t>
  </si>
  <si>
    <t>MA6601022</t>
  </si>
  <si>
    <t>งานสื่อสารองค์กร 
กองบริหารงานทั่วไป</t>
  </si>
  <si>
    <t>4.13.1</t>
  </si>
  <si>
    <t>MA6601023</t>
  </si>
  <si>
    <t>- ผู้มีส่วนได้ส่วนเสียภายใน</t>
  </si>
  <si>
    <t>4.13.2</t>
  </si>
  <si>
    <t>MA6601024</t>
  </si>
  <si>
    <t>- ผู้มีส่วนได้ส่วนเสียภายนอก</t>
  </si>
  <si>
    <t>4.14</t>
  </si>
  <si>
    <t>MA6601025</t>
  </si>
  <si>
    <t>4.15</t>
  </si>
  <si>
    <t>MA6601026</t>
  </si>
  <si>
    <t>4.15.1</t>
  </si>
  <si>
    <t>MA6601027</t>
  </si>
  <si>
    <t>บุคลากรที่เป็น Global Talents สายวิชาการด้านการศึกษา</t>
  </si>
  <si>
    <t>4.15.2</t>
  </si>
  <si>
    <t>MA6601028</t>
  </si>
  <si>
    <t>ร้อยละของบุคลากรที่เป็น Global Talents สายวิชาการ ด้านการวิจัย</t>
  </si>
  <si>
    <t>MA6601029</t>
  </si>
  <si>
    <t>- จำนวนบุคลากรสายวิชาการที่เป็น Global Talent ด้านการวิจัย</t>
  </si>
  <si>
    <t>MA6601030</t>
  </si>
  <si>
    <t>- จำนวนบุคลากรสายวิชาการทั้งหมด  (นับรวมตำแหน่งนักวิจัยสายวิชาการ)</t>
  </si>
  <si>
    <t>4.15.3</t>
  </si>
  <si>
    <t>MA6601031</t>
  </si>
  <si>
    <t>ร้อยละของบุคลากรที่เป็น Global Talents สายสนับสนุน (นับเฉพาะกลุ่ม Talent)</t>
  </si>
  <si>
    <t>MA6601032</t>
  </si>
  <si>
    <t>- จำนวนบุคลากรสายสนับสนุน (นับเฉพาะกลุ่ม Talent) ที่เป็น Global Talents</t>
  </si>
  <si>
    <t>MA6601033</t>
  </si>
  <si>
    <t>- จำนวนบุคลากรสายสนับสนุน (นับเฉพาะกลุ่ม Talent) ทั้งหมด</t>
  </si>
  <si>
    <t>4.16</t>
  </si>
  <si>
    <t>MA6601034</t>
  </si>
  <si>
    <t>4.17</t>
  </si>
  <si>
    <t>MA6601035</t>
  </si>
  <si>
    <t>4.18</t>
  </si>
  <si>
    <t>MA6601036</t>
  </si>
  <si>
    <t>4.19</t>
  </si>
  <si>
    <t>MA6601037</t>
  </si>
  <si>
    <t>4.20</t>
  </si>
  <si>
    <t>MA6601038</t>
  </si>
  <si>
    <t>MA6601039</t>
  </si>
  <si>
    <t>- จำนวนห้องปฏิบัติการที่ใช้สารเคมี ที่ได้รับมาตรฐานความปลอดภัย ESPReL</t>
  </si>
  <si>
    <t>ห้อง</t>
  </si>
  <si>
    <t>MA6601040</t>
  </si>
  <si>
    <t>- จำนวนห้องปฏิบัติการที่ใช้สารเคมีทั้งหมดของส่วนงาน</t>
  </si>
  <si>
    <t>4.21</t>
  </si>
  <si>
    <t>MA6601041</t>
  </si>
  <si>
    <t>4.22</t>
  </si>
  <si>
    <t>MA6601042</t>
  </si>
  <si>
    <t>MA6601043</t>
  </si>
  <si>
    <t>- Band Process</t>
  </si>
  <si>
    <t>MA6601044</t>
  </si>
  <si>
    <t>- Band Result</t>
  </si>
  <si>
    <t>4.23</t>
  </si>
  <si>
    <t>MA6601045</t>
  </si>
  <si>
    <t>จํานวนโครงการพันธกิจสัมพันธ์มหาวิทยาลัยมหิดลกับสังคม
(University Social Engagement) ที่ดำเนินการครบตามเกณฑ์  4 ด้าน</t>
  </si>
  <si>
    <t>เอกสารหมายเลข 2</t>
  </si>
  <si>
    <t>ปีงบประมาณ พ.ศ. ปี 2567</t>
  </si>
  <si>
    <t>พ.ย. 65
(สะสม)</t>
  </si>
  <si>
    <t>ธ.ค. 65
(สะสม)</t>
  </si>
  <si>
    <t>ม.ค. 66
(สะสม)</t>
  </si>
  <si>
    <t>ก.พ. 66
(สะสม)</t>
  </si>
  <si>
    <t>มี.ค. 66
(สะสม)</t>
  </si>
  <si>
    <t>เม.ย. 66
(สะสม)</t>
  </si>
  <si>
    <t>พ.ค. 66
(สะสม)</t>
  </si>
  <si>
    <t>มิ.ย. 66
(สะสม)</t>
  </si>
  <si>
    <t>ก.ค. 66
(สะสม)</t>
  </si>
  <si>
    <t>ส.ค. 66
(สะสม)</t>
  </si>
  <si>
    <t>ก.ย. 66
(สะสม)</t>
  </si>
  <si>
    <t>ต.ค. 66
(สะสม)</t>
  </si>
  <si>
    <t>พ.ย. 66
(สะสม)</t>
  </si>
  <si>
    <t>ธ.ค. 66
(สะสม)</t>
  </si>
  <si>
    <t>ผลการประเมินคุณธรรมและความโปร่งใสในการดำเนินงานของหน่วยงานภาครัฐ (ITA) 
อยู่ในระดับสูง</t>
  </si>
  <si>
    <t xml:space="preserve"> </t>
  </si>
  <si>
    <t>ประเมินผลการดำเนินงาน ปี 2566 - ไตรมาสที่ 1</t>
  </si>
  <si>
    <t>การรายงานผลการดำเนินงานตามตัวชี้วัดแผนยุทธศาสตร์มหาวิทยาลัย ประจำปีงบประมาณ พ.ศ. 2566</t>
  </si>
  <si>
    <t>ไตรมาสที่ 1
 (ข้อมูลไตรมาสที่ 1)
(ต.ค.-ธ.ค. 2565)</t>
  </si>
  <si>
    <t>ร้อยละของความสำเร็จ</t>
  </si>
  <si>
    <t>ระดับผลการดำเนินงาน</t>
  </si>
  <si>
    <t>มหาวิทยาลัยจึงขอรายงานผลการดำเนินงานตามตัวชี้วัดยุทธศาสตร์มหาวิทยาลัย ปีงบประมาณ 2565 โดยแบ่งระดับผลการดำเนินงาน ออกเป็น 3 ระดับ ดังนี้</t>
  </si>
  <si>
    <t xml:space="preserve">           หมายถึง มีผลการดำเนินงานเปรียบเทียบกับค่าเป้าหมายเท่ากับหรือมากกว่าร้อยละ 90</t>
  </si>
  <si>
    <t xml:space="preserve">           หมายถึง มีผลการดำเนินงานเปรียบเทียบกับค่าเป้าหมายระหว่างร้อยละ 70 - 89</t>
  </si>
  <si>
    <t xml:space="preserve">           หมายถึง มีผลการดำเนินงานเปรียบเทียบกับค่าเป้าหมายน้อยกว่าร้อยละ 70</t>
  </si>
  <si>
    <t>มหาวิทยาลัยได้จัดทำข้อตกลงการปฏิบัติงานของส่วนงาน หรือ Performance Agreement (PA) ประกอบด้วย 4 ยุทธศาสตร์ 
โดยในไตรมาสที่ 1 มีการรายงานผล จำนวน</t>
  </si>
  <si>
    <t>N/T</t>
  </si>
  <si>
    <t>N/A</t>
  </si>
  <si>
    <t>ประเมินผลการดำเนินงาน ปี 2566 - ไตรมาสที่ 2</t>
  </si>
  <si>
    <t>ไตรมาสที่ 2
 (ข้อมูลไตรมาส 1+2)
(ต.ค. 2565 - มี.ค. 2566)</t>
  </si>
  <si>
    <t>มหาวิทยาลัยได้จัดทำข้อตกลงการปฏิบัติงานของส่วนงาน หรือ Performance Agreement (PA) ประกอบด้วย 4 ยุทธศาสตร์ 
โดยในไตรมาสที่ 2  มีการรายงานผล จำนวน</t>
  </si>
  <si>
    <t>ประเมินผลการดำเนินงาน ปี 2566 - ไตรมาสที่ 3</t>
  </si>
  <si>
    <t>ไตรมาสที่ 3
 (ข้อมูลไตรมาส 1+2+3)
(ต.ค. 2565 - มิ.ย. 2566)</t>
  </si>
  <si>
    <t>มหาวิทยาลัยได้จัดทำข้อตกลงการปฏิบัติงานของส่วนงาน หรือ Performance Agreement (PA) ประกอบด้วย 4 ยุทธศาสตร์ 
โดยในไตรมาสที่ 3  มีการรายงานผล จำนวน</t>
  </si>
  <si>
    <t>ประเมินผลการดำเนินงาน ปี 2566 - ไตรมาสที่ 4 (1 ปี)</t>
  </si>
  <si>
    <t>ไตรมาสที่ 4
 (ข้อมูลไตรมาส 1+2+3+4)
(ต.ค. 2565 - ก.ย. 2566)</t>
  </si>
  <si>
    <t>มหาวิทยาลัยได้จัดทำข้อตกลงการปฏิบัติงานของส่วนงาน หรือ Performance Agreement (PA) ประกอบด้วย 4 ยุทธศาสตร์ 
โดยในผลการดำเนินงาน 1 ปี มีการรายงานผล จำนวน</t>
  </si>
  <si>
    <t>เป็นบวก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</si>
</sst>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color rgb="FF000000"/>
      <name val="Arial"/>
      <scheme val="minor"/>
    </font>
    <font>
      <b/>
      <sz val="16"/>
      <color theme="1"/>
      <name val="&quot;TH SarabunPSK&quot;"/>
    </font>
    <font>
      <sz val="14"/>
      <color theme="1"/>
      <name val="&quot;TH SarabunPSK&quot;"/>
    </font>
    <font>
      <b/>
      <sz val="14"/>
      <color theme="1"/>
      <name val="&quot;TH SarabunPSK&quot;"/>
    </font>
    <font>
      <b/>
      <sz val="14"/>
      <color rgb="FF000000"/>
      <name val="&quot;TH SarabunPSK&quot;"/>
    </font>
    <font>
      <sz val="10"/>
      <color theme="1"/>
      <name val="Arial"/>
      <family val="2"/>
      <scheme val="minor"/>
    </font>
    <font>
      <b/>
      <sz val="14"/>
      <color rgb="FFFF0000"/>
      <name val="&quot;TH SarabunPSK&quot;"/>
    </font>
    <font>
      <sz val="14"/>
      <color rgb="FFFF0000"/>
      <name val="&quot;TH SarabunPSK&quot;"/>
    </font>
    <font>
      <b/>
      <u/>
      <sz val="14"/>
      <color theme="1"/>
      <name val="&quot;TH SarabunPSK&quot;"/>
    </font>
    <font>
      <b/>
      <sz val="9"/>
      <color theme="1"/>
      <name val="&quot;TH SarabunPSK&quot;"/>
    </font>
    <font>
      <b/>
      <sz val="12"/>
      <color theme="1"/>
      <name val="&quot;TH SarabunPSK&quot;"/>
    </font>
    <font>
      <sz val="14"/>
      <color theme="1"/>
      <name val="&quot;TH Sarabun New&quot;"/>
    </font>
    <font>
      <sz val="14"/>
      <color rgb="FF000000"/>
      <name val="&quot;TH Sarabun New&quot;"/>
    </font>
    <font>
      <sz val="14"/>
      <color rgb="FF000000"/>
      <name val="TH SarabunPSK"/>
      <family val="2"/>
    </font>
    <font>
      <sz val="14"/>
      <color rgb="FF000000"/>
      <name val="&quot;TH SarabunPSK&quot;"/>
    </font>
    <font>
      <b/>
      <sz val="18"/>
      <color rgb="FF000000"/>
      <name val="&quot;TH SarabunPSK&quot;"/>
    </font>
    <font>
      <sz val="10"/>
      <name val="Arial"/>
      <family val="2"/>
    </font>
    <font>
      <b/>
      <sz val="14"/>
      <color rgb="FFFFFFFF"/>
      <name val="&quot;TH SarabunPSK&quot;"/>
    </font>
    <font>
      <b/>
      <sz val="11"/>
      <color rgb="FF000000"/>
      <name val="&quot;TH SarabunPSK&quot;"/>
    </font>
    <font>
      <b/>
      <sz val="16"/>
      <color rgb="FF000000"/>
      <name val="&quot;TH SarabunPSK&quot;"/>
    </font>
    <font>
      <b/>
      <sz val="18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rgb="FF000000"/>
      <name val="Inconsolata"/>
    </font>
    <font>
      <b/>
      <sz val="14"/>
      <color theme="1"/>
      <name val="&quot;TH SarabunPSK&quot;, sans-serif"/>
    </font>
    <font>
      <b/>
      <sz val="14"/>
      <color rgb="FFFF0000"/>
      <name val="&quot;TH SarabunPSK&quot;, sans-serif"/>
    </font>
    <font>
      <sz val="14"/>
      <color rgb="FFFF0000"/>
      <name val="&quot;TH SarabunPSK&quot;, sans-serif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0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FFFFFF"/>
      <name val="TH SarabunPSK"/>
      <family val="2"/>
    </font>
    <font>
      <sz val="10"/>
      <color rgb="FF000000"/>
      <name val="TH SarabunPSK"/>
      <family val="2"/>
    </font>
    <font>
      <b/>
      <sz val="12"/>
      <color rgb="FF000000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BDD7EE"/>
        <bgColor rgb="FFBDD7EE"/>
      </patternFill>
    </fill>
    <fill>
      <patternFill patternType="solid">
        <fgColor rgb="FFFFE699"/>
        <bgColor rgb="FFFFE699"/>
      </patternFill>
    </fill>
    <fill>
      <patternFill patternType="solid">
        <fgColor rgb="FF93C47D"/>
        <bgColor rgb="FF93C47D"/>
      </patternFill>
    </fill>
    <fill>
      <patternFill patternType="solid">
        <fgColor rgb="FF3D85C6"/>
        <bgColor rgb="FF3D85C6"/>
      </patternFill>
    </fill>
    <fill>
      <patternFill patternType="solid">
        <fgColor rgb="FFF4B084"/>
        <bgColor rgb="FFF4B084"/>
      </patternFill>
    </fill>
    <fill>
      <patternFill patternType="solid">
        <fgColor rgb="FF2F75B5"/>
        <bgColor rgb="FF2F75B5"/>
      </patternFill>
    </fill>
    <fill>
      <patternFill patternType="solid">
        <fgColor rgb="FF000000"/>
        <bgColor rgb="FF000000"/>
      </patternFill>
    </fill>
    <fill>
      <patternFill patternType="solid">
        <fgColor rgb="FFFFCCCC"/>
        <bgColor rgb="FFFFCCCC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999999"/>
        <bgColor rgb="FF999999"/>
      </patternFill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FF0000"/>
        <bgColor rgb="FFFF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</borders>
  <cellStyleXfs count="1">
    <xf numFmtId="0" fontId="0" fillId="0" borderId="0"/>
  </cellStyleXfs>
  <cellXfs count="47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3" fillId="4" borderId="0" xfId="0" applyFont="1" applyFill="1" applyAlignment="1">
      <alignment horizontal="left" vertical="top"/>
    </xf>
    <xf numFmtId="0" fontId="11" fillId="0" borderId="0" xfId="0" applyFont="1"/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vertical="top"/>
    </xf>
    <xf numFmtId="0" fontId="13" fillId="0" borderId="0" xfId="0" applyFont="1" applyAlignment="1">
      <alignment horizontal="left"/>
    </xf>
    <xf numFmtId="49" fontId="5" fillId="0" borderId="0" xfId="0" applyNumberFormat="1" applyFont="1"/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0" fontId="17" fillId="8" borderId="7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9" borderId="8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9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4" fillId="9" borderId="0" xfId="0" applyFont="1" applyFill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7" fillId="8" borderId="5" xfId="0" applyFont="1" applyFill="1" applyBorder="1" applyAlignment="1">
      <alignment horizontal="left" vertical="top"/>
    </xf>
    <xf numFmtId="0" fontId="4" fillId="10" borderId="13" xfId="0" applyFont="1" applyFill="1" applyBorder="1" applyAlignment="1">
      <alignment horizontal="center" vertical="top"/>
    </xf>
    <xf numFmtId="49" fontId="4" fillId="11" borderId="14" xfId="0" applyNumberFormat="1" applyFont="1" applyFill="1" applyBorder="1" applyAlignment="1">
      <alignment horizontal="center" vertical="top"/>
    </xf>
    <xf numFmtId="0" fontId="4" fillId="11" borderId="13" xfId="0" applyFont="1" applyFill="1" applyBorder="1" applyAlignment="1">
      <alignment horizontal="left" vertical="top"/>
    </xf>
    <xf numFmtId="0" fontId="4" fillId="11" borderId="13" xfId="0" applyFont="1" applyFill="1" applyBorder="1" applyAlignment="1">
      <alignment horizontal="center" vertical="top"/>
    </xf>
    <xf numFmtId="0" fontId="17" fillId="8" borderId="6" xfId="0" applyFont="1" applyFill="1" applyBorder="1" applyAlignment="1">
      <alignment horizontal="left" vertical="top"/>
    </xf>
    <xf numFmtId="0" fontId="17" fillId="8" borderId="2" xfId="0" applyFont="1" applyFill="1" applyBorder="1" applyAlignment="1">
      <alignment horizontal="left" vertical="top"/>
    </xf>
    <xf numFmtId="0" fontId="3" fillId="9" borderId="13" xfId="0" applyFont="1" applyFill="1" applyBorder="1" applyAlignment="1">
      <alignment horizontal="center" vertical="top"/>
    </xf>
    <xf numFmtId="0" fontId="3" fillId="9" borderId="0" xfId="0" applyFont="1" applyFill="1" applyAlignment="1">
      <alignment horizontal="center" vertical="top"/>
    </xf>
    <xf numFmtId="0" fontId="4" fillId="11" borderId="14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3" fillId="10" borderId="13" xfId="0" applyFont="1" applyFill="1" applyBorder="1" applyAlignment="1">
      <alignment horizontal="center" vertical="top"/>
    </xf>
    <xf numFmtId="0" fontId="3" fillId="11" borderId="13" xfId="0" applyFont="1" applyFill="1" applyBorder="1" applyAlignment="1">
      <alignment horizontal="left" vertical="top"/>
    </xf>
    <xf numFmtId="0" fontId="3" fillId="11" borderId="1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8" fillId="10" borderId="4" xfId="0" applyFont="1" applyFill="1" applyBorder="1" applyAlignment="1">
      <alignment horizontal="center" vertical="top"/>
    </xf>
    <xf numFmtId="0" fontId="4" fillId="10" borderId="4" xfId="0" applyFont="1" applyFill="1" applyBorder="1" applyAlignment="1">
      <alignment horizontal="center" vertical="top"/>
    </xf>
    <xf numFmtId="0" fontId="4" fillId="9" borderId="4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2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14" fillId="0" borderId="18" xfId="0" applyFont="1" applyBorder="1" applyAlignment="1">
      <alignment horizontal="center" vertical="top"/>
    </xf>
    <xf numFmtId="0" fontId="14" fillId="0" borderId="18" xfId="0" applyFont="1" applyBorder="1" applyAlignment="1">
      <alignment horizontal="left" vertical="top"/>
    </xf>
    <xf numFmtId="0" fontId="14" fillId="0" borderId="19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4" fillId="0" borderId="17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12" borderId="18" xfId="0" applyFont="1" applyFill="1" applyBorder="1" applyAlignment="1">
      <alignment horizontal="center" vertical="top"/>
    </xf>
    <xf numFmtId="0" fontId="14" fillId="12" borderId="19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center" vertical="top"/>
    </xf>
    <xf numFmtId="0" fontId="17" fillId="8" borderId="12" xfId="0" applyFont="1" applyFill="1" applyBorder="1" applyAlignment="1">
      <alignment horizontal="left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/>
    </xf>
    <xf numFmtId="0" fontId="21" fillId="0" borderId="20" xfId="0" applyFont="1" applyBorder="1" applyAlignment="1">
      <alignment horizontal="center" vertical="top"/>
    </xf>
    <xf numFmtId="0" fontId="14" fillId="12" borderId="18" xfId="0" applyFont="1" applyFill="1" applyBorder="1" applyAlignment="1">
      <alignment horizontal="left" vertical="top"/>
    </xf>
    <xf numFmtId="0" fontId="14" fillId="12" borderId="19" xfId="0" applyFont="1" applyFill="1" applyBorder="1" applyAlignment="1">
      <alignment horizontal="left" vertical="top"/>
    </xf>
    <xf numFmtId="49" fontId="4" fillId="0" borderId="17" xfId="0" applyNumberFormat="1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21" fillId="0" borderId="18" xfId="0" applyFont="1" applyBorder="1" applyAlignment="1">
      <alignment horizontal="center" vertical="top"/>
    </xf>
    <xf numFmtId="4" fontId="4" fillId="0" borderId="18" xfId="0" applyNumberFormat="1" applyFont="1" applyBorder="1" applyAlignment="1">
      <alignment horizontal="center" vertical="top"/>
    </xf>
    <xf numFmtId="0" fontId="13" fillId="9" borderId="18" xfId="0" applyFont="1" applyFill="1" applyBorder="1" applyAlignment="1">
      <alignment horizontal="center" vertical="top"/>
    </xf>
    <xf numFmtId="0" fontId="14" fillId="9" borderId="18" xfId="0" applyFont="1" applyFill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1" xfId="0" applyFont="1" applyBorder="1" applyAlignment="1">
      <alignment horizontal="left" vertical="top"/>
    </xf>
    <xf numFmtId="0" fontId="13" fillId="0" borderId="21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9" borderId="17" xfId="0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49" fontId="4" fillId="13" borderId="9" xfId="0" applyNumberFormat="1" applyFont="1" applyFill="1" applyBorder="1" applyAlignment="1">
      <alignment horizontal="center" vertical="top"/>
    </xf>
    <xf numFmtId="0" fontId="4" fillId="13" borderId="9" xfId="0" applyFont="1" applyFill="1" applyBorder="1" applyAlignment="1">
      <alignment horizontal="center" vertical="top"/>
    </xf>
    <xf numFmtId="0" fontId="4" fillId="13" borderId="9" xfId="0" applyFont="1" applyFill="1" applyBorder="1" applyAlignment="1">
      <alignment horizontal="left" vertical="top"/>
    </xf>
    <xf numFmtId="0" fontId="21" fillId="13" borderId="9" xfId="0" applyFont="1" applyFill="1" applyBorder="1" applyAlignment="1">
      <alignment horizontal="center" vertical="top"/>
    </xf>
    <xf numFmtId="0" fontId="14" fillId="9" borderId="9" xfId="0" applyFont="1" applyFill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14" fillId="9" borderId="20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21" fillId="0" borderId="21" xfId="0" applyFont="1" applyBorder="1" applyAlignment="1">
      <alignment horizontal="center" vertical="top"/>
    </xf>
    <xf numFmtId="49" fontId="14" fillId="0" borderId="18" xfId="0" applyNumberFormat="1" applyFont="1" applyBorder="1" applyAlignment="1">
      <alignment horizontal="center" vertical="top"/>
    </xf>
    <xf numFmtId="49" fontId="14" fillId="0" borderId="19" xfId="0" applyNumberFormat="1" applyFont="1" applyBorder="1" applyAlignment="1">
      <alignment horizontal="center" vertical="top"/>
    </xf>
    <xf numFmtId="0" fontId="4" fillId="14" borderId="12" xfId="0" applyFont="1" applyFill="1" applyBorder="1" applyAlignment="1">
      <alignment horizontal="left" vertical="top"/>
    </xf>
    <xf numFmtId="49" fontId="4" fillId="13" borderId="1" xfId="0" applyNumberFormat="1" applyFont="1" applyFill="1" applyBorder="1" applyAlignment="1">
      <alignment horizontal="center" vertical="top"/>
    </xf>
    <xf numFmtId="0" fontId="4" fillId="13" borderId="1" xfId="0" applyFont="1" applyFill="1" applyBorder="1" applyAlignment="1">
      <alignment horizontal="center" vertical="top"/>
    </xf>
    <xf numFmtId="0" fontId="4" fillId="13" borderId="1" xfId="0" applyFont="1" applyFill="1" applyBorder="1" applyAlignment="1">
      <alignment horizontal="left" vertical="top"/>
    </xf>
    <xf numFmtId="0" fontId="21" fillId="13" borderId="1" xfId="0" applyFont="1" applyFill="1" applyBorder="1" applyAlignment="1">
      <alignment horizontal="center" vertical="top"/>
    </xf>
    <xf numFmtId="0" fontId="4" fillId="9" borderId="1" xfId="0" applyFont="1" applyFill="1" applyBorder="1" applyAlignment="1">
      <alignment horizontal="center" vertical="top"/>
    </xf>
    <xf numFmtId="0" fontId="22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/>
    </xf>
    <xf numFmtId="0" fontId="21" fillId="0" borderId="19" xfId="0" applyFont="1" applyBorder="1" applyAlignment="1">
      <alignment horizontal="center" vertical="top"/>
    </xf>
    <xf numFmtId="0" fontId="4" fillId="9" borderId="20" xfId="0" applyFont="1" applyFill="1" applyBorder="1" applyAlignment="1">
      <alignment horizontal="center" vertical="top"/>
    </xf>
    <xf numFmtId="49" fontId="4" fillId="13" borderId="20" xfId="0" applyNumberFormat="1" applyFont="1" applyFill="1" applyBorder="1" applyAlignment="1">
      <alignment horizontal="center" vertical="top"/>
    </xf>
    <xf numFmtId="0" fontId="4" fillId="13" borderId="20" xfId="0" applyFont="1" applyFill="1" applyBorder="1" applyAlignment="1">
      <alignment horizontal="center" vertical="top"/>
    </xf>
    <xf numFmtId="0" fontId="4" fillId="13" borderId="20" xfId="0" applyFont="1" applyFill="1" applyBorder="1" applyAlignment="1">
      <alignment horizontal="left" vertical="top"/>
    </xf>
    <xf numFmtId="0" fontId="21" fillId="13" borderId="20" xfId="0" applyFont="1" applyFill="1" applyBorder="1" applyAlignment="1">
      <alignment horizontal="center" vertical="top"/>
    </xf>
    <xf numFmtId="49" fontId="4" fillId="13" borderId="18" xfId="0" applyNumberFormat="1" applyFont="1" applyFill="1" applyBorder="1" applyAlignment="1">
      <alignment horizontal="center" vertical="top"/>
    </xf>
    <xf numFmtId="0" fontId="4" fillId="13" borderId="18" xfId="0" applyFont="1" applyFill="1" applyBorder="1" applyAlignment="1">
      <alignment horizontal="center" vertical="top"/>
    </xf>
    <xf numFmtId="0" fontId="4" fillId="13" borderId="18" xfId="0" applyFont="1" applyFill="1" applyBorder="1" applyAlignment="1">
      <alignment horizontal="left" vertical="top"/>
    </xf>
    <xf numFmtId="0" fontId="21" fillId="13" borderId="18" xfId="0" applyFont="1" applyFill="1" applyBorder="1" applyAlignment="1">
      <alignment horizontal="center" vertical="top"/>
    </xf>
    <xf numFmtId="0" fontId="4" fillId="9" borderId="18" xfId="0" applyFont="1" applyFill="1" applyBorder="1" applyAlignment="1">
      <alignment horizontal="center" vertical="top"/>
    </xf>
    <xf numFmtId="49" fontId="4" fillId="13" borderId="21" xfId="0" applyNumberFormat="1" applyFont="1" applyFill="1" applyBorder="1" applyAlignment="1">
      <alignment horizontal="center" vertical="top"/>
    </xf>
    <xf numFmtId="0" fontId="4" fillId="13" borderId="21" xfId="0" applyFont="1" applyFill="1" applyBorder="1" applyAlignment="1">
      <alignment horizontal="center" vertical="top"/>
    </xf>
    <xf numFmtId="0" fontId="4" fillId="13" borderId="21" xfId="0" applyFont="1" applyFill="1" applyBorder="1" applyAlignment="1">
      <alignment horizontal="left" vertical="top"/>
    </xf>
    <xf numFmtId="0" fontId="21" fillId="13" borderId="21" xfId="0" applyFont="1" applyFill="1" applyBorder="1" applyAlignment="1">
      <alignment horizontal="center" vertical="top"/>
    </xf>
    <xf numFmtId="0" fontId="4" fillId="9" borderId="21" xfId="0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21" fillId="0" borderId="9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23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7" fillId="8" borderId="15" xfId="0" applyFont="1" applyFill="1" applyBorder="1" applyAlignment="1">
      <alignment horizontal="left" vertical="top"/>
    </xf>
    <xf numFmtId="0" fontId="17" fillId="8" borderId="8" xfId="0" applyFont="1" applyFill="1" applyBorder="1" applyAlignment="1">
      <alignment horizontal="left" vertical="top"/>
    </xf>
    <xf numFmtId="0" fontId="4" fillId="9" borderId="17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15" fillId="0" borderId="22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5" fillId="9" borderId="0" xfId="0" applyFont="1" applyFill="1"/>
    <xf numFmtId="0" fontId="25" fillId="12" borderId="0" xfId="0" applyFont="1" applyFill="1"/>
    <xf numFmtId="4" fontId="4" fillId="0" borderId="1" xfId="0" applyNumberFormat="1" applyFont="1" applyBorder="1" applyAlignment="1">
      <alignment horizontal="center" vertical="top"/>
    </xf>
    <xf numFmtId="0" fontId="17" fillId="8" borderId="0" xfId="0" applyFont="1" applyFill="1" applyAlignment="1">
      <alignment horizontal="left" vertical="top"/>
    </xf>
    <xf numFmtId="0" fontId="17" fillId="8" borderId="13" xfId="0" applyFont="1" applyFill="1" applyBorder="1" applyAlignment="1">
      <alignment horizontal="left" vertical="top"/>
    </xf>
    <xf numFmtId="4" fontId="4" fillId="0" borderId="20" xfId="0" applyNumberFormat="1" applyFont="1" applyBorder="1" applyAlignment="1">
      <alignment horizontal="center" vertical="top"/>
    </xf>
    <xf numFmtId="49" fontId="4" fillId="19" borderId="9" xfId="0" applyNumberFormat="1" applyFont="1" applyFill="1" applyBorder="1" applyAlignment="1">
      <alignment horizontal="center" vertical="top"/>
    </xf>
    <xf numFmtId="0" fontId="4" fillId="19" borderId="9" xfId="0" applyFont="1" applyFill="1" applyBorder="1" applyAlignment="1">
      <alignment horizontal="center" vertical="top"/>
    </xf>
    <xf numFmtId="0" fontId="4" fillId="19" borderId="9" xfId="0" applyFont="1" applyFill="1" applyBorder="1" applyAlignment="1">
      <alignment horizontal="left" vertical="top"/>
    </xf>
    <xf numFmtId="0" fontId="21" fillId="19" borderId="9" xfId="0" applyFont="1" applyFill="1" applyBorder="1" applyAlignment="1">
      <alignment horizontal="center" vertical="top"/>
    </xf>
    <xf numFmtId="0" fontId="14" fillId="19" borderId="9" xfId="0" applyFont="1" applyFill="1" applyBorder="1" applyAlignment="1">
      <alignment horizontal="center" vertical="top"/>
    </xf>
    <xf numFmtId="0" fontId="17" fillId="14" borderId="0" xfId="0" applyFont="1" applyFill="1" applyAlignment="1">
      <alignment horizontal="left" vertical="top"/>
    </xf>
    <xf numFmtId="0" fontId="17" fillId="14" borderId="13" xfId="0" applyFont="1" applyFill="1" applyBorder="1" applyAlignment="1">
      <alignment horizontal="left" vertical="top"/>
    </xf>
    <xf numFmtId="0" fontId="14" fillId="0" borderId="23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49" fontId="4" fillId="19" borderId="1" xfId="0" applyNumberFormat="1" applyFont="1" applyFill="1" applyBorder="1" applyAlignment="1">
      <alignment horizontal="center" vertical="top"/>
    </xf>
    <xf numFmtId="0" fontId="4" fillId="19" borderId="1" xfId="0" applyFont="1" applyFill="1" applyBorder="1" applyAlignment="1">
      <alignment horizontal="center" vertical="top"/>
    </xf>
    <xf numFmtId="0" fontId="4" fillId="19" borderId="1" xfId="0" applyFont="1" applyFill="1" applyBorder="1" applyAlignment="1">
      <alignment horizontal="left" vertical="top"/>
    </xf>
    <xf numFmtId="0" fontId="21" fillId="19" borderId="1" xfId="0" applyFont="1" applyFill="1" applyBorder="1" applyAlignment="1">
      <alignment horizontal="center" vertical="top"/>
    </xf>
    <xf numFmtId="0" fontId="21" fillId="9" borderId="20" xfId="0" applyFont="1" applyFill="1" applyBorder="1" applyAlignment="1">
      <alignment horizontal="center" vertical="top"/>
    </xf>
    <xf numFmtId="49" fontId="4" fillId="19" borderId="20" xfId="0" applyNumberFormat="1" applyFont="1" applyFill="1" applyBorder="1" applyAlignment="1">
      <alignment horizontal="center" vertical="top"/>
    </xf>
    <xf numFmtId="0" fontId="4" fillId="19" borderId="20" xfId="0" applyFont="1" applyFill="1" applyBorder="1" applyAlignment="1">
      <alignment horizontal="center" vertical="top"/>
    </xf>
    <xf numFmtId="0" fontId="4" fillId="19" borderId="20" xfId="0" applyFont="1" applyFill="1" applyBorder="1" applyAlignment="1">
      <alignment horizontal="left" vertical="top"/>
    </xf>
    <xf numFmtId="0" fontId="21" fillId="19" borderId="20" xfId="0" applyFont="1" applyFill="1" applyBorder="1" applyAlignment="1">
      <alignment horizontal="center" vertical="top"/>
    </xf>
    <xf numFmtId="49" fontId="4" fillId="19" borderId="18" xfId="0" applyNumberFormat="1" applyFont="1" applyFill="1" applyBorder="1" applyAlignment="1">
      <alignment horizontal="center" vertical="top"/>
    </xf>
    <xf numFmtId="0" fontId="4" fillId="19" borderId="18" xfId="0" applyFont="1" applyFill="1" applyBorder="1" applyAlignment="1">
      <alignment horizontal="center" vertical="top"/>
    </xf>
    <xf numFmtId="0" fontId="4" fillId="19" borderId="18" xfId="0" applyFont="1" applyFill="1" applyBorder="1" applyAlignment="1">
      <alignment horizontal="left" vertical="top"/>
    </xf>
    <xf numFmtId="0" fontId="21" fillId="19" borderId="18" xfId="0" applyFont="1" applyFill="1" applyBorder="1" applyAlignment="1">
      <alignment horizontal="center" vertical="top"/>
    </xf>
    <xf numFmtId="49" fontId="4" fillId="19" borderId="21" xfId="0" applyNumberFormat="1" applyFont="1" applyFill="1" applyBorder="1" applyAlignment="1">
      <alignment horizontal="center" vertical="top"/>
    </xf>
    <xf numFmtId="0" fontId="4" fillId="19" borderId="21" xfId="0" applyFont="1" applyFill="1" applyBorder="1" applyAlignment="1">
      <alignment horizontal="center" vertical="top"/>
    </xf>
    <xf numFmtId="0" fontId="4" fillId="19" borderId="21" xfId="0" applyFont="1" applyFill="1" applyBorder="1" applyAlignment="1">
      <alignment horizontal="left" vertical="top"/>
    </xf>
    <xf numFmtId="0" fontId="21" fillId="19" borderId="21" xfId="0" applyFont="1" applyFill="1" applyBorder="1" applyAlignment="1">
      <alignment horizontal="center" vertical="top"/>
    </xf>
    <xf numFmtId="4" fontId="4" fillId="0" borderId="9" xfId="0" applyNumberFormat="1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4" fillId="20" borderId="0" xfId="0" applyFont="1" applyFill="1" applyAlignment="1">
      <alignment vertical="top"/>
    </xf>
    <xf numFmtId="0" fontId="24" fillId="21" borderId="0" xfId="0" applyFont="1" applyFill="1" applyAlignment="1">
      <alignment vertical="top"/>
    </xf>
    <xf numFmtId="0" fontId="25" fillId="12" borderId="0" xfId="0" applyFont="1" applyFill="1" applyAlignment="1">
      <alignment horizontal="center"/>
    </xf>
    <xf numFmtId="0" fontId="24" fillId="22" borderId="0" xfId="0" applyFont="1" applyFill="1" applyAlignment="1">
      <alignment vertical="top"/>
    </xf>
    <xf numFmtId="0" fontId="24" fillId="0" borderId="0" xfId="0" applyFont="1" applyAlignment="1">
      <alignment horizontal="right" vertical="top"/>
    </xf>
    <xf numFmtId="4" fontId="14" fillId="0" borderId="1" xfId="0" applyNumberFormat="1" applyFont="1" applyBorder="1" applyAlignment="1">
      <alignment horizontal="center" vertical="top"/>
    </xf>
    <xf numFmtId="0" fontId="5" fillId="0" borderId="1" xfId="0" applyFont="1" applyBorder="1"/>
    <xf numFmtId="4" fontId="5" fillId="0" borderId="1" xfId="0" applyNumberFormat="1" applyFont="1" applyBorder="1"/>
    <xf numFmtId="4" fontId="14" fillId="0" borderId="17" xfId="0" applyNumberFormat="1" applyFont="1" applyBorder="1" applyAlignment="1">
      <alignment horizontal="center" vertical="top"/>
    </xf>
    <xf numFmtId="4" fontId="14" fillId="0" borderId="19" xfId="0" applyNumberFormat="1" applyFont="1" applyBorder="1" applyAlignment="1">
      <alignment horizontal="center" vertical="top"/>
    </xf>
    <xf numFmtId="4" fontId="14" fillId="0" borderId="18" xfId="0" applyNumberFormat="1" applyFont="1" applyBorder="1" applyAlignment="1">
      <alignment horizontal="center" vertical="top"/>
    </xf>
    <xf numFmtId="0" fontId="14" fillId="0" borderId="25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4" fontId="17" fillId="8" borderId="0" xfId="0" applyNumberFormat="1" applyFont="1" applyFill="1" applyAlignment="1">
      <alignment horizontal="left" vertical="top"/>
    </xf>
    <xf numFmtId="4" fontId="17" fillId="8" borderId="13" xfId="0" applyNumberFormat="1" applyFont="1" applyFill="1" applyBorder="1" applyAlignment="1">
      <alignment horizontal="left" vertical="top"/>
    </xf>
    <xf numFmtId="4" fontId="14" fillId="9" borderId="18" xfId="0" applyNumberFormat="1" applyFont="1" applyFill="1" applyBorder="1" applyAlignment="1">
      <alignment horizontal="center" vertical="top"/>
    </xf>
    <xf numFmtId="4" fontId="14" fillId="0" borderId="21" xfId="0" applyNumberFormat="1" applyFont="1" applyBorder="1" applyAlignment="1">
      <alignment horizontal="center" vertical="top"/>
    </xf>
    <xf numFmtId="4" fontId="14" fillId="19" borderId="9" xfId="0" applyNumberFormat="1" applyFont="1" applyFill="1" applyBorder="1" applyAlignment="1">
      <alignment horizontal="center" vertical="top"/>
    </xf>
    <xf numFmtId="4" fontId="14" fillId="9" borderId="20" xfId="0" applyNumberFormat="1" applyFont="1" applyFill="1" applyBorder="1" applyAlignment="1">
      <alignment horizontal="center" vertical="top"/>
    </xf>
    <xf numFmtId="4" fontId="4" fillId="0" borderId="21" xfId="0" applyNumberFormat="1" applyFont="1" applyBorder="1" applyAlignment="1">
      <alignment horizontal="center" vertical="top"/>
    </xf>
    <xf numFmtId="4" fontId="17" fillId="14" borderId="0" xfId="0" applyNumberFormat="1" applyFont="1" applyFill="1" applyAlignment="1">
      <alignment horizontal="left" vertical="top"/>
    </xf>
    <xf numFmtId="4" fontId="17" fillId="14" borderId="13" xfId="0" applyNumberFormat="1" applyFont="1" applyFill="1" applyBorder="1" applyAlignment="1">
      <alignment horizontal="left" vertical="top"/>
    </xf>
    <xf numFmtId="4" fontId="4" fillId="0" borderId="19" xfId="0" applyNumberFormat="1" applyFont="1" applyBorder="1" applyAlignment="1">
      <alignment horizontal="center" vertical="top"/>
    </xf>
    <xf numFmtId="4" fontId="17" fillId="8" borderId="15" xfId="0" applyNumberFormat="1" applyFont="1" applyFill="1" applyBorder="1" applyAlignment="1">
      <alignment horizontal="left" vertical="top"/>
    </xf>
    <xf numFmtId="4" fontId="17" fillId="8" borderId="8" xfId="0" applyNumberFormat="1" applyFont="1" applyFill="1" applyBorder="1" applyAlignment="1">
      <alignment horizontal="left" vertical="top"/>
    </xf>
    <xf numFmtId="4" fontId="4" fillId="19" borderId="1" xfId="0" applyNumberFormat="1" applyFont="1" applyFill="1" applyBorder="1" applyAlignment="1">
      <alignment horizontal="center" vertical="top"/>
    </xf>
    <xf numFmtId="4" fontId="4" fillId="9" borderId="20" xfId="0" applyNumberFormat="1" applyFont="1" applyFill="1" applyBorder="1" applyAlignment="1">
      <alignment horizontal="center" vertical="top"/>
    </xf>
    <xf numFmtId="4" fontId="4" fillId="19" borderId="20" xfId="0" applyNumberFormat="1" applyFont="1" applyFill="1" applyBorder="1" applyAlignment="1">
      <alignment horizontal="center" vertical="top"/>
    </xf>
    <xf numFmtId="4" fontId="4" fillId="19" borderId="18" xfId="0" applyNumberFormat="1" applyFont="1" applyFill="1" applyBorder="1" applyAlignment="1">
      <alignment horizontal="center" vertical="top"/>
    </xf>
    <xf numFmtId="4" fontId="4" fillId="19" borderId="21" xfId="0" applyNumberFormat="1" applyFont="1" applyFill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49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49" fontId="29" fillId="2" borderId="3" xfId="0" applyNumberFormat="1" applyFont="1" applyFill="1" applyBorder="1" applyAlignment="1">
      <alignment horizontal="center" vertical="top"/>
    </xf>
    <xf numFmtId="0" fontId="34" fillId="8" borderId="7" xfId="0" applyFont="1" applyFill="1" applyBorder="1" applyAlignment="1">
      <alignment horizontal="left" vertical="top"/>
    </xf>
    <xf numFmtId="0" fontId="34" fillId="8" borderId="15" xfId="0" applyFont="1" applyFill="1" applyBorder="1" applyAlignment="1">
      <alignment horizontal="left" vertical="top"/>
    </xf>
    <xf numFmtId="0" fontId="34" fillId="8" borderId="8" xfId="0" applyFont="1" applyFill="1" applyBorder="1" applyAlignment="1">
      <alignment horizontal="left" vertical="top"/>
    </xf>
    <xf numFmtId="0" fontId="29" fillId="15" borderId="1" xfId="0" applyFont="1" applyFill="1" applyBorder="1" applyAlignment="1">
      <alignment horizontal="center" vertical="top"/>
    </xf>
    <xf numFmtId="0" fontId="29" fillId="15" borderId="1" xfId="0" applyFont="1" applyFill="1" applyBorder="1" applyAlignment="1">
      <alignment horizontal="left" vertical="top"/>
    </xf>
    <xf numFmtId="0" fontId="29" fillId="15" borderId="17" xfId="0" applyFont="1" applyFill="1" applyBorder="1" applyAlignment="1">
      <alignment horizontal="center" vertical="top"/>
    </xf>
    <xf numFmtId="0" fontId="29" fillId="9" borderId="17" xfId="0" applyFont="1" applyFill="1" applyBorder="1" applyAlignment="1">
      <alignment horizontal="center" vertical="top"/>
    </xf>
    <xf numFmtId="0" fontId="30" fillId="15" borderId="1" xfId="0" applyFont="1" applyFill="1" applyBorder="1" applyAlignment="1">
      <alignment horizontal="center" vertical="top"/>
    </xf>
    <xf numFmtId="0" fontId="30" fillId="15" borderId="1" xfId="0" applyFont="1" applyFill="1" applyBorder="1" applyAlignment="1">
      <alignment horizontal="left" vertical="top"/>
    </xf>
    <xf numFmtId="0" fontId="30" fillId="15" borderId="18" xfId="0" applyFont="1" applyFill="1" applyBorder="1" applyAlignment="1">
      <alignment horizontal="center" vertical="top"/>
    </xf>
    <xf numFmtId="0" fontId="30" fillId="9" borderId="18" xfId="0" applyFont="1" applyFill="1" applyBorder="1" applyAlignment="1">
      <alignment horizontal="center" vertical="top"/>
    </xf>
    <xf numFmtId="0" fontId="30" fillId="15" borderId="19" xfId="0" applyFont="1" applyFill="1" applyBorder="1" applyAlignment="1">
      <alignment horizontal="center" vertical="top"/>
    </xf>
    <xf numFmtId="0" fontId="30" fillId="9" borderId="19" xfId="0" applyFont="1" applyFill="1" applyBorder="1" applyAlignment="1">
      <alignment horizontal="center" vertical="top"/>
    </xf>
    <xf numFmtId="0" fontId="29" fillId="16" borderId="1" xfId="0" applyFont="1" applyFill="1" applyBorder="1" applyAlignment="1">
      <alignment horizontal="center" vertical="top"/>
    </xf>
    <xf numFmtId="0" fontId="29" fillId="16" borderId="1" xfId="0" applyFont="1" applyFill="1" applyBorder="1" applyAlignment="1">
      <alignment horizontal="left" vertical="top"/>
    </xf>
    <xf numFmtId="0" fontId="29" fillId="16" borderId="17" xfId="0" applyFont="1" applyFill="1" applyBorder="1" applyAlignment="1">
      <alignment horizontal="center" vertical="top"/>
    </xf>
    <xf numFmtId="4" fontId="29" fillId="16" borderId="17" xfId="0" applyNumberFormat="1" applyFont="1" applyFill="1" applyBorder="1" applyAlignment="1">
      <alignment horizontal="center" vertical="top"/>
    </xf>
    <xf numFmtId="0" fontId="30" fillId="16" borderId="1" xfId="0" applyFont="1" applyFill="1" applyBorder="1" applyAlignment="1">
      <alignment horizontal="center" vertical="top"/>
    </xf>
    <xf numFmtId="0" fontId="30" fillId="16" borderId="1" xfId="0" applyFont="1" applyFill="1" applyBorder="1" applyAlignment="1">
      <alignment horizontal="left" vertical="top"/>
    </xf>
    <xf numFmtId="0" fontId="30" fillId="16" borderId="18" xfId="0" applyFont="1" applyFill="1" applyBorder="1" applyAlignment="1">
      <alignment horizontal="center" vertical="top"/>
    </xf>
    <xf numFmtId="0" fontId="30" fillId="16" borderId="19" xfId="0" applyFont="1" applyFill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29" fillId="16" borderId="14" xfId="0" applyFont="1" applyFill="1" applyBorder="1" applyAlignment="1">
      <alignment horizontal="center" vertical="top"/>
    </xf>
    <xf numFmtId="0" fontId="30" fillId="15" borderId="17" xfId="0" applyFont="1" applyFill="1" applyBorder="1" applyAlignment="1">
      <alignment horizontal="center" vertical="top"/>
    </xf>
    <xf numFmtId="0" fontId="30" fillId="15" borderId="18" xfId="0" applyFont="1" applyFill="1" applyBorder="1" applyAlignment="1">
      <alignment horizontal="left" vertical="top"/>
    </xf>
    <xf numFmtId="0" fontId="30" fillId="15" borderId="3" xfId="0" applyFont="1" applyFill="1" applyBorder="1" applyAlignment="1">
      <alignment horizontal="center" vertical="top"/>
    </xf>
    <xf numFmtId="0" fontId="30" fillId="15" borderId="19" xfId="0" applyFont="1" applyFill="1" applyBorder="1" applyAlignment="1">
      <alignment horizontal="left" vertical="top"/>
    </xf>
    <xf numFmtId="49" fontId="29" fillId="17" borderId="1" xfId="0" applyNumberFormat="1" applyFont="1" applyFill="1" applyBorder="1" applyAlignment="1">
      <alignment horizontal="center" vertical="top"/>
    </xf>
    <xf numFmtId="0" fontId="29" fillId="17" borderId="1" xfId="0" applyFont="1" applyFill="1" applyBorder="1" applyAlignment="1">
      <alignment horizontal="center" vertical="top"/>
    </xf>
    <xf numFmtId="0" fontId="29" fillId="17" borderId="1" xfId="0" applyFont="1" applyFill="1" applyBorder="1" applyAlignment="1">
      <alignment horizontal="left" vertical="top"/>
    </xf>
    <xf numFmtId="0" fontId="29" fillId="9" borderId="1" xfId="0" applyFont="1" applyFill="1" applyBorder="1" applyAlignment="1">
      <alignment horizontal="center" vertical="top"/>
    </xf>
    <xf numFmtId="3" fontId="29" fillId="17" borderId="1" xfId="0" applyNumberFormat="1" applyFont="1" applyFill="1" applyBorder="1" applyAlignment="1">
      <alignment horizontal="center" vertical="top"/>
    </xf>
    <xf numFmtId="0" fontId="29" fillId="17" borderId="20" xfId="0" applyFont="1" applyFill="1" applyBorder="1" applyAlignment="1">
      <alignment horizontal="center" vertical="top"/>
    </xf>
    <xf numFmtId="0" fontId="29" fillId="17" borderId="20" xfId="0" applyFont="1" applyFill="1" applyBorder="1" applyAlignment="1">
      <alignment horizontal="left" vertical="top"/>
    </xf>
    <xf numFmtId="4" fontId="29" fillId="17" borderId="20" xfId="0" applyNumberFormat="1" applyFont="1" applyFill="1" applyBorder="1" applyAlignment="1">
      <alignment horizontal="center" vertical="top"/>
    </xf>
    <xf numFmtId="0" fontId="29" fillId="9" borderId="20" xfId="0" applyFont="1" applyFill="1" applyBorder="1" applyAlignment="1">
      <alignment horizontal="center" vertical="top"/>
    </xf>
    <xf numFmtId="0" fontId="30" fillId="18" borderId="18" xfId="0" applyFont="1" applyFill="1" applyBorder="1" applyAlignment="1">
      <alignment horizontal="center" vertical="top"/>
    </xf>
    <xf numFmtId="0" fontId="30" fillId="18" borderId="18" xfId="0" applyFont="1" applyFill="1" applyBorder="1" applyAlignment="1">
      <alignment horizontal="left" vertical="top"/>
    </xf>
    <xf numFmtId="0" fontId="30" fillId="18" borderId="19" xfId="0" applyFont="1" applyFill="1" applyBorder="1" applyAlignment="1">
      <alignment horizontal="center" vertical="top"/>
    </xf>
    <xf numFmtId="0" fontId="30" fillId="18" borderId="19" xfId="0" applyFont="1" applyFill="1" applyBorder="1" applyAlignment="1">
      <alignment horizontal="left" vertical="top"/>
    </xf>
    <xf numFmtId="49" fontId="29" fillId="17" borderId="17" xfId="0" applyNumberFormat="1" applyFont="1" applyFill="1" applyBorder="1" applyAlignment="1">
      <alignment horizontal="center" vertical="top"/>
    </xf>
    <xf numFmtId="0" fontId="29" fillId="17" borderId="17" xfId="0" applyFont="1" applyFill="1" applyBorder="1" applyAlignment="1">
      <alignment horizontal="center" vertical="top"/>
    </xf>
    <xf numFmtId="0" fontId="29" fillId="17" borderId="17" xfId="0" applyFont="1" applyFill="1" applyBorder="1" applyAlignment="1">
      <alignment horizontal="left" vertical="top"/>
    </xf>
    <xf numFmtId="4" fontId="29" fillId="17" borderId="17" xfId="0" applyNumberFormat="1" applyFont="1" applyFill="1" applyBorder="1" applyAlignment="1">
      <alignment horizontal="center" vertical="top"/>
    </xf>
    <xf numFmtId="4" fontId="29" fillId="9" borderId="17" xfId="0" applyNumberFormat="1" applyFont="1" applyFill="1" applyBorder="1" applyAlignment="1">
      <alignment horizontal="center" vertical="top"/>
    </xf>
    <xf numFmtId="0" fontId="29" fillId="17" borderId="18" xfId="0" applyFont="1" applyFill="1" applyBorder="1" applyAlignment="1">
      <alignment horizontal="center" vertical="top"/>
    </xf>
    <xf numFmtId="0" fontId="29" fillId="17" borderId="18" xfId="0" applyFont="1" applyFill="1" applyBorder="1" applyAlignment="1">
      <alignment horizontal="left" vertical="top"/>
    </xf>
    <xf numFmtId="4" fontId="29" fillId="17" borderId="18" xfId="0" applyNumberFormat="1" applyFont="1" applyFill="1" applyBorder="1" applyAlignment="1">
      <alignment horizontal="center" vertical="top"/>
    </xf>
    <xf numFmtId="4" fontId="29" fillId="9" borderId="18" xfId="0" applyNumberFormat="1" applyFont="1" applyFill="1" applyBorder="1" applyAlignment="1">
      <alignment horizontal="center" vertical="top"/>
    </xf>
    <xf numFmtId="0" fontId="29" fillId="9" borderId="18" xfId="0" applyFont="1" applyFill="1" applyBorder="1" applyAlignment="1">
      <alignment horizontal="center" vertical="top"/>
    </xf>
    <xf numFmtId="0" fontId="29" fillId="16" borderId="17" xfId="0" applyFont="1" applyFill="1" applyBorder="1" applyAlignment="1">
      <alignment horizontal="left" vertical="top"/>
    </xf>
    <xf numFmtId="0" fontId="29" fillId="16" borderId="18" xfId="0" applyFont="1" applyFill="1" applyBorder="1" applyAlignment="1">
      <alignment horizontal="center" vertical="top"/>
    </xf>
    <xf numFmtId="0" fontId="29" fillId="16" borderId="18" xfId="0" applyFont="1" applyFill="1" applyBorder="1" applyAlignment="1">
      <alignment horizontal="left" vertical="top"/>
    </xf>
    <xf numFmtId="0" fontId="30" fillId="3" borderId="18" xfId="0" applyFont="1" applyFill="1" applyBorder="1" applyAlignment="1">
      <alignment horizontal="center" vertical="top"/>
    </xf>
    <xf numFmtId="0" fontId="30" fillId="3" borderId="18" xfId="0" applyFont="1" applyFill="1" applyBorder="1" applyAlignment="1">
      <alignment horizontal="left" vertical="top"/>
    </xf>
    <xf numFmtId="0" fontId="30" fillId="3" borderId="21" xfId="0" applyFont="1" applyFill="1" applyBorder="1" applyAlignment="1">
      <alignment horizontal="center" vertical="top"/>
    </xf>
    <xf numFmtId="0" fontId="30" fillId="3" borderId="21" xfId="0" applyFont="1" applyFill="1" applyBorder="1" applyAlignment="1">
      <alignment horizontal="left" vertical="top"/>
    </xf>
    <xf numFmtId="0" fontId="30" fillId="9" borderId="21" xfId="0" applyFont="1" applyFill="1" applyBorder="1" applyAlignment="1">
      <alignment horizontal="center" vertical="top"/>
    </xf>
    <xf numFmtId="0" fontId="30" fillId="17" borderId="20" xfId="0" applyFont="1" applyFill="1" applyBorder="1" applyAlignment="1">
      <alignment horizontal="center" vertical="top"/>
    </xf>
    <xf numFmtId="49" fontId="29" fillId="15" borderId="17" xfId="0" applyNumberFormat="1" applyFont="1" applyFill="1" applyBorder="1" applyAlignment="1">
      <alignment horizontal="center" vertical="top"/>
    </xf>
    <xf numFmtId="0" fontId="30" fillId="9" borderId="17" xfId="0" applyFont="1" applyFill="1" applyBorder="1" applyAlignment="1">
      <alignment horizontal="center" vertical="top"/>
    </xf>
    <xf numFmtId="4" fontId="29" fillId="16" borderId="18" xfId="0" applyNumberFormat="1" applyFont="1" applyFill="1" applyBorder="1" applyAlignment="1">
      <alignment horizontal="center" vertical="top"/>
    </xf>
    <xf numFmtId="0" fontId="30" fillId="16" borderId="20" xfId="0" applyFont="1" applyFill="1" applyBorder="1" applyAlignment="1">
      <alignment horizontal="center" vertical="top"/>
    </xf>
    <xf numFmtId="0" fontId="29" fillId="16" borderId="20" xfId="0" applyFont="1" applyFill="1" applyBorder="1" applyAlignment="1">
      <alignment horizontal="left" vertical="top"/>
    </xf>
    <xf numFmtId="0" fontId="29" fillId="16" borderId="20" xfId="0" applyFont="1" applyFill="1" applyBorder="1" applyAlignment="1">
      <alignment horizontal="center" vertical="top"/>
    </xf>
    <xf numFmtId="49" fontId="29" fillId="13" borderId="9" xfId="0" applyNumberFormat="1" applyFont="1" applyFill="1" applyBorder="1" applyAlignment="1">
      <alignment horizontal="center" vertical="top"/>
    </xf>
    <xf numFmtId="0" fontId="29" fillId="13" borderId="9" xfId="0" applyFont="1" applyFill="1" applyBorder="1" applyAlignment="1">
      <alignment horizontal="center" vertical="top"/>
    </xf>
    <xf numFmtId="0" fontId="30" fillId="9" borderId="9" xfId="0" applyFont="1" applyFill="1" applyBorder="1" applyAlignment="1">
      <alignment horizontal="center" vertical="top"/>
    </xf>
    <xf numFmtId="0" fontId="30" fillId="18" borderId="21" xfId="0" applyFont="1" applyFill="1" applyBorder="1" applyAlignment="1">
      <alignment horizontal="center" vertical="top"/>
    </xf>
    <xf numFmtId="0" fontId="30" fillId="18" borderId="21" xfId="0" applyFont="1" applyFill="1" applyBorder="1" applyAlignment="1">
      <alignment horizontal="left" vertical="top"/>
    </xf>
    <xf numFmtId="49" fontId="29" fillId="17" borderId="20" xfId="0" applyNumberFormat="1" applyFont="1" applyFill="1" applyBorder="1" applyAlignment="1">
      <alignment horizontal="center" vertical="top"/>
    </xf>
    <xf numFmtId="0" fontId="30" fillId="9" borderId="20" xfId="0" applyFont="1" applyFill="1" applyBorder="1" applyAlignment="1">
      <alignment horizontal="center" vertical="top"/>
    </xf>
    <xf numFmtId="49" fontId="29" fillId="17" borderId="21" xfId="0" applyNumberFormat="1" applyFont="1" applyFill="1" applyBorder="1" applyAlignment="1">
      <alignment horizontal="center" vertical="top"/>
    </xf>
    <xf numFmtId="0" fontId="29" fillId="17" borderId="21" xfId="0" applyFont="1" applyFill="1" applyBorder="1" applyAlignment="1">
      <alignment horizontal="center" vertical="top"/>
    </xf>
    <xf numFmtId="0" fontId="29" fillId="17" borderId="21" xfId="0" applyFont="1" applyFill="1" applyBorder="1" applyAlignment="1">
      <alignment horizontal="left" vertical="top"/>
    </xf>
    <xf numFmtId="0" fontId="29" fillId="9" borderId="21" xfId="0" applyFont="1" applyFill="1" applyBorder="1" applyAlignment="1">
      <alignment horizontal="center" vertical="top"/>
    </xf>
    <xf numFmtId="0" fontId="29" fillId="15" borderId="20" xfId="0" applyFont="1" applyFill="1" applyBorder="1" applyAlignment="1">
      <alignment horizontal="center" vertical="top"/>
    </xf>
    <xf numFmtId="0" fontId="30" fillId="15" borderId="21" xfId="0" applyFont="1" applyFill="1" applyBorder="1" applyAlignment="1">
      <alignment horizontal="center" vertical="top"/>
    </xf>
    <xf numFmtId="0" fontId="30" fillId="15" borderId="21" xfId="0" applyFont="1" applyFill="1" applyBorder="1" applyAlignment="1">
      <alignment horizontal="left" vertical="top"/>
    </xf>
    <xf numFmtId="49" fontId="29" fillId="15" borderId="20" xfId="0" applyNumberFormat="1" applyFont="1" applyFill="1" applyBorder="1" applyAlignment="1">
      <alignment horizontal="center" vertical="top"/>
    </xf>
    <xf numFmtId="49" fontId="30" fillId="15" borderId="18" xfId="0" applyNumberFormat="1" applyFont="1" applyFill="1" applyBorder="1" applyAlignment="1">
      <alignment horizontal="center" vertical="top"/>
    </xf>
    <xf numFmtId="49" fontId="30" fillId="15" borderId="19" xfId="0" applyNumberFormat="1" applyFont="1" applyFill="1" applyBorder="1" applyAlignment="1">
      <alignment horizontal="center" vertical="top"/>
    </xf>
    <xf numFmtId="0" fontId="29" fillId="9" borderId="9" xfId="0" applyFont="1" applyFill="1" applyBorder="1" applyAlignment="1">
      <alignment horizontal="center" vertical="top"/>
    </xf>
    <xf numFmtId="0" fontId="30" fillId="9" borderId="14" xfId="0" applyFont="1" applyFill="1" applyBorder="1" applyAlignment="1">
      <alignment horizontal="left" vertical="top"/>
    </xf>
    <xf numFmtId="0" fontId="30" fillId="9" borderId="9" xfId="0" applyFont="1" applyFill="1" applyBorder="1" applyAlignment="1">
      <alignment horizontal="left" vertical="top"/>
    </xf>
    <xf numFmtId="49" fontId="29" fillId="15" borderId="1" xfId="0" applyNumberFormat="1" applyFont="1" applyFill="1" applyBorder="1" applyAlignment="1">
      <alignment horizontal="center" vertical="top"/>
    </xf>
    <xf numFmtId="4" fontId="29" fillId="16" borderId="20" xfId="0" applyNumberFormat="1" applyFont="1" applyFill="1" applyBorder="1" applyAlignment="1">
      <alignment horizontal="center" vertical="top"/>
    </xf>
    <xf numFmtId="0" fontId="29" fillId="15" borderId="18" xfId="0" applyFont="1" applyFill="1" applyBorder="1" applyAlignment="1">
      <alignment horizontal="left" vertical="top"/>
    </xf>
    <xf numFmtId="0" fontId="29" fillId="15" borderId="18" xfId="0" applyFont="1" applyFill="1" applyBorder="1" applyAlignment="1">
      <alignment horizontal="center" vertical="top"/>
    </xf>
    <xf numFmtId="49" fontId="29" fillId="16" borderId="1" xfId="0" applyNumberFormat="1" applyFont="1" applyFill="1" applyBorder="1" applyAlignment="1">
      <alignment horizontal="center" vertical="top"/>
    </xf>
    <xf numFmtId="3" fontId="29" fillId="16" borderId="1" xfId="0" applyNumberFormat="1" applyFont="1" applyFill="1" applyBorder="1" applyAlignment="1">
      <alignment horizontal="center" vertical="top"/>
    </xf>
    <xf numFmtId="3" fontId="29" fillId="9" borderId="1" xfId="0" applyNumberFormat="1" applyFont="1" applyFill="1" applyBorder="1" applyAlignment="1">
      <alignment horizontal="center" vertical="top"/>
    </xf>
    <xf numFmtId="3" fontId="29" fillId="15" borderId="1" xfId="0" applyNumberFormat="1" applyFont="1" applyFill="1" applyBorder="1" applyAlignment="1">
      <alignment horizontal="center" vertical="top"/>
    </xf>
    <xf numFmtId="49" fontId="29" fillId="13" borderId="1" xfId="0" applyNumberFormat="1" applyFont="1" applyFill="1" applyBorder="1" applyAlignment="1">
      <alignment horizontal="center" vertical="top"/>
    </xf>
    <xf numFmtId="0" fontId="29" fillId="13" borderId="1" xfId="0" applyFont="1" applyFill="1" applyBorder="1" applyAlignment="1">
      <alignment horizontal="center" vertical="top"/>
    </xf>
    <xf numFmtId="0" fontId="29" fillId="13" borderId="1" xfId="0" applyFont="1" applyFill="1" applyBorder="1" applyAlignment="1">
      <alignment horizontal="left" vertical="top"/>
    </xf>
    <xf numFmtId="0" fontId="36" fillId="17" borderId="20" xfId="0" applyFont="1" applyFill="1" applyBorder="1" applyAlignment="1">
      <alignment horizontal="center" vertical="top" wrapText="1"/>
    </xf>
    <xf numFmtId="0" fontId="29" fillId="18" borderId="18" xfId="0" applyFont="1" applyFill="1" applyBorder="1" applyAlignment="1">
      <alignment horizontal="center" vertical="top"/>
    </xf>
    <xf numFmtId="0" fontId="29" fillId="18" borderId="18" xfId="0" applyFont="1" applyFill="1" applyBorder="1" applyAlignment="1">
      <alignment horizontal="left" vertical="top"/>
    </xf>
    <xf numFmtId="0" fontId="29" fillId="9" borderId="14" xfId="0" applyFont="1" applyFill="1" applyBorder="1" applyAlignment="1">
      <alignment horizontal="center" vertical="top"/>
    </xf>
    <xf numFmtId="0" fontId="29" fillId="18" borderId="19" xfId="0" applyFont="1" applyFill="1" applyBorder="1" applyAlignment="1">
      <alignment horizontal="center" vertical="top"/>
    </xf>
    <xf numFmtId="0" fontId="29" fillId="18" borderId="19" xfId="0" applyFont="1" applyFill="1" applyBorder="1" applyAlignment="1">
      <alignment horizontal="left" vertical="top"/>
    </xf>
    <xf numFmtId="49" fontId="29" fillId="13" borderId="20" xfId="0" applyNumberFormat="1" applyFont="1" applyFill="1" applyBorder="1" applyAlignment="1">
      <alignment horizontal="center" vertical="top"/>
    </xf>
    <xf numFmtId="0" fontId="29" fillId="13" borderId="20" xfId="0" applyFont="1" applyFill="1" applyBorder="1" applyAlignment="1">
      <alignment horizontal="center" vertical="top"/>
    </xf>
    <xf numFmtId="0" fontId="29" fillId="13" borderId="20" xfId="0" applyFont="1" applyFill="1" applyBorder="1" applyAlignment="1">
      <alignment horizontal="left" vertical="top"/>
    </xf>
    <xf numFmtId="49" fontId="29" fillId="13" borderId="18" xfId="0" applyNumberFormat="1" applyFont="1" applyFill="1" applyBorder="1" applyAlignment="1">
      <alignment horizontal="center" vertical="top"/>
    </xf>
    <xf numFmtId="0" fontId="29" fillId="13" borderId="18" xfId="0" applyFont="1" applyFill="1" applyBorder="1" applyAlignment="1">
      <alignment horizontal="center" vertical="top"/>
    </xf>
    <xf numFmtId="0" fontId="29" fillId="13" borderId="18" xfId="0" applyFont="1" applyFill="1" applyBorder="1" applyAlignment="1">
      <alignment horizontal="left" vertical="top"/>
    </xf>
    <xf numFmtId="49" fontId="29" fillId="13" borderId="21" xfId="0" applyNumberFormat="1" applyFont="1" applyFill="1" applyBorder="1" applyAlignment="1">
      <alignment horizontal="center" vertical="top"/>
    </xf>
    <xf numFmtId="0" fontId="29" fillId="13" borderId="21" xfId="0" applyFont="1" applyFill="1" applyBorder="1" applyAlignment="1">
      <alignment horizontal="center" vertical="top"/>
    </xf>
    <xf numFmtId="0" fontId="29" fillId="13" borderId="21" xfId="0" applyFont="1" applyFill="1" applyBorder="1" applyAlignment="1">
      <alignment horizontal="left" vertical="top"/>
    </xf>
    <xf numFmtId="49" fontId="29" fillId="17" borderId="18" xfId="0" applyNumberFormat="1" applyFont="1" applyFill="1" applyBorder="1" applyAlignment="1">
      <alignment horizontal="center" vertical="top"/>
    </xf>
    <xf numFmtId="49" fontId="29" fillId="15" borderId="9" xfId="0" applyNumberFormat="1" applyFont="1" applyFill="1" applyBorder="1" applyAlignment="1">
      <alignment horizontal="center" vertical="top"/>
    </xf>
    <xf numFmtId="0" fontId="29" fillId="15" borderId="9" xfId="0" applyFont="1" applyFill="1" applyBorder="1" applyAlignment="1">
      <alignment horizontal="center" vertical="top"/>
    </xf>
    <xf numFmtId="0" fontId="29" fillId="15" borderId="9" xfId="0" applyFont="1" applyFill="1" applyBorder="1" applyAlignment="1">
      <alignment horizontal="left" vertical="top"/>
    </xf>
    <xf numFmtId="0" fontId="29" fillId="15" borderId="3" xfId="0" applyFont="1" applyFill="1" applyBorder="1" applyAlignment="1">
      <alignment horizontal="center" vertical="top"/>
    </xf>
    <xf numFmtId="0" fontId="29" fillId="9" borderId="3" xfId="0" applyFont="1" applyFill="1" applyBorder="1" applyAlignment="1">
      <alignment horizontal="center" vertical="top"/>
    </xf>
    <xf numFmtId="49" fontId="29" fillId="2" borderId="1" xfId="0" applyNumberFormat="1" applyFont="1" applyFill="1" applyBorder="1" applyAlignment="1">
      <alignment horizontal="center" vertical="top" wrapText="1"/>
    </xf>
    <xf numFmtId="49" fontId="29" fillId="2" borderId="3" xfId="0" applyNumberFormat="1" applyFont="1" applyFill="1" applyBorder="1" applyAlignment="1">
      <alignment horizontal="center" vertical="top" wrapText="1"/>
    </xf>
    <xf numFmtId="0" fontId="29" fillId="15" borderId="1" xfId="0" applyFont="1" applyFill="1" applyBorder="1" applyAlignment="1">
      <alignment horizontal="left" vertical="top" wrapText="1"/>
    </xf>
    <xf numFmtId="0" fontId="29" fillId="16" borderId="1" xfId="0" applyFont="1" applyFill="1" applyBorder="1" applyAlignment="1">
      <alignment horizontal="left" vertical="top" wrapText="1"/>
    </xf>
    <xf numFmtId="0" fontId="29" fillId="16" borderId="14" xfId="0" applyFont="1" applyFill="1" applyBorder="1" applyAlignment="1">
      <alignment horizontal="left" vertical="top" wrapText="1"/>
    </xf>
    <xf numFmtId="0" fontId="29" fillId="17" borderId="20" xfId="0" applyFont="1" applyFill="1" applyBorder="1" applyAlignment="1">
      <alignment horizontal="left" vertical="top" wrapText="1"/>
    </xf>
    <xf numFmtId="0" fontId="29" fillId="17" borderId="18" xfId="0" applyFont="1" applyFill="1" applyBorder="1" applyAlignment="1">
      <alignment horizontal="left" vertical="top" wrapText="1"/>
    </xf>
    <xf numFmtId="0" fontId="29" fillId="15" borderId="17" xfId="0" applyFont="1" applyFill="1" applyBorder="1" applyAlignment="1">
      <alignment horizontal="left" vertical="top" wrapText="1"/>
    </xf>
    <xf numFmtId="0" fontId="29" fillId="17" borderId="1" xfId="0" applyFont="1" applyFill="1" applyBorder="1" applyAlignment="1">
      <alignment horizontal="left" vertical="top" wrapText="1"/>
    </xf>
    <xf numFmtId="0" fontId="29" fillId="13" borderId="9" xfId="0" applyFont="1" applyFill="1" applyBorder="1" applyAlignment="1">
      <alignment horizontal="left" vertical="top" wrapText="1"/>
    </xf>
    <xf numFmtId="0" fontId="29" fillId="15" borderId="20" xfId="0" applyFont="1" applyFill="1" applyBorder="1" applyAlignment="1">
      <alignment horizontal="left" vertical="top" wrapText="1"/>
    </xf>
    <xf numFmtId="0" fontId="29" fillId="13" borderId="1" xfId="0" applyFont="1" applyFill="1" applyBorder="1" applyAlignment="1">
      <alignment horizontal="left" vertical="top" wrapText="1"/>
    </xf>
    <xf numFmtId="0" fontId="31" fillId="7" borderId="1" xfId="0" applyFont="1" applyFill="1" applyBorder="1" applyAlignment="1">
      <alignment horizontal="center" vertical="top" wrapText="1"/>
    </xf>
    <xf numFmtId="0" fontId="31" fillId="7" borderId="3" xfId="0" applyFont="1" applyFill="1" applyBorder="1" applyAlignment="1">
      <alignment horizontal="center" vertical="top" wrapText="1"/>
    </xf>
    <xf numFmtId="0" fontId="21" fillId="15" borderId="1" xfId="0" applyFont="1" applyFill="1" applyBorder="1" applyAlignment="1">
      <alignment horizontal="center" vertical="top"/>
    </xf>
    <xf numFmtId="4" fontId="21" fillId="15" borderId="1" xfId="0" applyNumberFormat="1" applyFont="1" applyFill="1" applyBorder="1" applyAlignment="1">
      <alignment horizontal="center" vertical="top"/>
    </xf>
    <xf numFmtId="0" fontId="21" fillId="15" borderId="1" xfId="0" applyFont="1" applyFill="1" applyBorder="1" applyAlignment="1">
      <alignment horizontal="left" vertical="top" wrapText="1"/>
    </xf>
    <xf numFmtId="0" fontId="21" fillId="17" borderId="1" xfId="0" applyFont="1" applyFill="1" applyBorder="1" applyAlignment="1">
      <alignment horizontal="left" vertical="top"/>
    </xf>
    <xf numFmtId="0" fontId="21" fillId="15" borderId="17" xfId="0" applyFont="1" applyFill="1" applyBorder="1" applyAlignment="1">
      <alignment horizontal="center" vertical="top"/>
    </xf>
    <xf numFmtId="0" fontId="13" fillId="15" borderId="18" xfId="0" applyFont="1" applyFill="1" applyBorder="1" applyAlignment="1">
      <alignment horizontal="center" vertical="top"/>
    </xf>
    <xf numFmtId="0" fontId="13" fillId="15" borderId="19" xfId="0" applyFont="1" applyFill="1" applyBorder="1" applyAlignment="1">
      <alignment horizontal="center" vertical="top"/>
    </xf>
    <xf numFmtId="3" fontId="21" fillId="15" borderId="1" xfId="0" applyNumberFormat="1" applyFont="1" applyFill="1" applyBorder="1" applyAlignment="1">
      <alignment horizontal="center" vertical="top"/>
    </xf>
    <xf numFmtId="0" fontId="21" fillId="15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9" borderId="14" xfId="0" applyFont="1" applyFill="1" applyBorder="1" applyAlignment="1">
      <alignment horizontal="center" vertical="top"/>
    </xf>
    <xf numFmtId="0" fontId="16" fillId="0" borderId="14" xfId="0" applyFont="1" applyBorder="1"/>
    <xf numFmtId="0" fontId="3" fillId="9" borderId="14" xfId="0" applyFont="1" applyFill="1" applyBorder="1" applyAlignment="1">
      <alignment horizontal="center" vertical="top"/>
    </xf>
    <xf numFmtId="0" fontId="4" fillId="11" borderId="0" xfId="0" applyFont="1" applyFill="1" applyAlignment="1">
      <alignment horizontal="center" vertical="top"/>
    </xf>
    <xf numFmtId="0" fontId="16" fillId="0" borderId="13" xfId="0" applyFont="1" applyBorder="1"/>
    <xf numFmtId="0" fontId="4" fillId="2" borderId="7" xfId="0" applyFont="1" applyFill="1" applyBorder="1" applyAlignment="1">
      <alignment horizontal="center" vertical="top"/>
    </xf>
    <xf numFmtId="0" fontId="16" fillId="0" borderId="8" xfId="0" applyFont="1" applyBorder="1"/>
    <xf numFmtId="0" fontId="16" fillId="0" borderId="12" xfId="0" applyFont="1" applyBorder="1"/>
    <xf numFmtId="0" fontId="17" fillId="8" borderId="7" xfId="0" applyFont="1" applyFill="1" applyBorder="1" applyAlignment="1">
      <alignment horizontal="left" vertical="top"/>
    </xf>
    <xf numFmtId="0" fontId="16" fillId="0" borderId="15" xfId="0" applyFont="1" applyBorder="1"/>
    <xf numFmtId="0" fontId="17" fillId="8" borderId="5" xfId="0" applyFont="1" applyFill="1" applyBorder="1" applyAlignment="1">
      <alignment horizontal="left" vertical="top"/>
    </xf>
    <xf numFmtId="0" fontId="16" fillId="0" borderId="6" xfId="0" applyFont="1" applyBorder="1"/>
    <xf numFmtId="0" fontId="16" fillId="0" borderId="2" xfId="0" applyFont="1" applyBorder="1"/>
    <xf numFmtId="0" fontId="15" fillId="11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4" fillId="5" borderId="5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16" fillId="0" borderId="3" xfId="0" applyFont="1" applyBorder="1"/>
    <xf numFmtId="0" fontId="3" fillId="7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16" fillId="0" borderId="11" xfId="0" applyFont="1" applyBorder="1"/>
    <xf numFmtId="0" fontId="16" fillId="0" borderId="4" xfId="0" applyFont="1" applyBorder="1"/>
    <xf numFmtId="0" fontId="4" fillId="0" borderId="14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16" fillId="0" borderId="17" xfId="0" applyFont="1" applyBorder="1"/>
    <xf numFmtId="49" fontId="4" fillId="0" borderId="14" xfId="0" applyNumberFormat="1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0" fontId="21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0" fontId="16" fillId="0" borderId="10" xfId="0" applyFont="1" applyBorder="1"/>
    <xf numFmtId="0" fontId="4" fillId="14" borderId="12" xfId="0" applyFont="1" applyFill="1" applyBorder="1" applyAlignment="1">
      <alignment horizontal="left" vertical="top"/>
    </xf>
    <xf numFmtId="0" fontId="4" fillId="13" borderId="9" xfId="0" applyFont="1" applyFill="1" applyBorder="1" applyAlignment="1">
      <alignment horizontal="center" vertical="top"/>
    </xf>
    <xf numFmtId="0" fontId="17" fillId="8" borderId="12" xfId="0" applyFont="1" applyFill="1" applyBorder="1" applyAlignment="1">
      <alignment horizontal="left" vertical="top"/>
    </xf>
    <xf numFmtId="49" fontId="29" fillId="17" borderId="21" xfId="0" applyNumberFormat="1" applyFont="1" applyFill="1" applyBorder="1" applyAlignment="1">
      <alignment horizontal="center" vertical="top"/>
    </xf>
    <xf numFmtId="0" fontId="32" fillId="0" borderId="14" xfId="0" applyFont="1" applyBorder="1"/>
    <xf numFmtId="0" fontId="32" fillId="0" borderId="3" xfId="0" applyFont="1" applyBorder="1"/>
    <xf numFmtId="0" fontId="32" fillId="0" borderId="17" xfId="0" applyFont="1" applyBorder="1"/>
    <xf numFmtId="49" fontId="30" fillId="17" borderId="9" xfId="0" applyNumberFormat="1" applyFont="1" applyFill="1" applyBorder="1" applyAlignment="1">
      <alignment horizontal="center" vertical="top"/>
    </xf>
    <xf numFmtId="49" fontId="29" fillId="17" borderId="9" xfId="0" applyNumberFormat="1" applyFont="1" applyFill="1" applyBorder="1" applyAlignment="1">
      <alignment horizontal="center" vertical="top"/>
    </xf>
    <xf numFmtId="49" fontId="29" fillId="15" borderId="9" xfId="0" applyNumberFormat="1" applyFont="1" applyFill="1" applyBorder="1" applyAlignment="1">
      <alignment horizontal="center" vertical="top"/>
    </xf>
    <xf numFmtId="49" fontId="30" fillId="15" borderId="9" xfId="0" applyNumberFormat="1" applyFont="1" applyFill="1" applyBorder="1" applyAlignment="1">
      <alignment horizontal="center" vertical="top"/>
    </xf>
    <xf numFmtId="0" fontId="29" fillId="15" borderId="9" xfId="0" applyFont="1" applyFill="1" applyBorder="1" applyAlignment="1">
      <alignment horizontal="center" vertical="top"/>
    </xf>
    <xf numFmtId="0" fontId="29" fillId="17" borderId="9" xfId="0" applyFont="1" applyFill="1" applyBorder="1" applyAlignment="1">
      <alignment horizontal="center" vertical="top"/>
    </xf>
    <xf numFmtId="0" fontId="29" fillId="14" borderId="12" xfId="0" applyFont="1" applyFill="1" applyBorder="1" applyAlignment="1">
      <alignment horizontal="left" vertical="top"/>
    </xf>
    <xf numFmtId="0" fontId="35" fillId="0" borderId="0" xfId="0" applyFont="1"/>
    <xf numFmtId="0" fontId="32" fillId="0" borderId="13" xfId="0" applyFont="1" applyBorder="1"/>
    <xf numFmtId="0" fontId="34" fillId="8" borderId="7" xfId="0" applyFont="1" applyFill="1" applyBorder="1" applyAlignment="1">
      <alignment horizontal="left" vertical="top"/>
    </xf>
    <xf numFmtId="0" fontId="32" fillId="0" borderId="15" xfId="0" applyFont="1" applyBorder="1"/>
    <xf numFmtId="0" fontId="32" fillId="0" borderId="8" xfId="0" applyFont="1" applyBorder="1"/>
    <xf numFmtId="0" fontId="29" fillId="17" borderId="14" xfId="0" applyFont="1" applyFill="1" applyBorder="1" applyAlignment="1">
      <alignment horizontal="center" vertical="top"/>
    </xf>
    <xf numFmtId="49" fontId="29" fillId="3" borderId="14" xfId="0" applyNumberFormat="1" applyFont="1" applyFill="1" applyBorder="1" applyAlignment="1">
      <alignment horizontal="center" vertical="top"/>
    </xf>
    <xf numFmtId="49" fontId="29" fillId="15" borderId="21" xfId="0" applyNumberFormat="1" applyFont="1" applyFill="1" applyBorder="1" applyAlignment="1">
      <alignment horizontal="center" vertical="top"/>
    </xf>
    <xf numFmtId="0" fontId="29" fillId="3" borderId="14" xfId="0" applyFont="1" applyFill="1" applyBorder="1" applyAlignment="1">
      <alignment horizontal="center" vertical="top"/>
    </xf>
    <xf numFmtId="0" fontId="29" fillId="15" borderId="14" xfId="0" applyFont="1" applyFill="1" applyBorder="1" applyAlignment="1">
      <alignment horizontal="center" vertical="top"/>
    </xf>
    <xf numFmtId="0" fontId="29" fillId="13" borderId="9" xfId="0" applyFont="1" applyFill="1" applyBorder="1" applyAlignment="1">
      <alignment horizontal="center" vertical="top"/>
    </xf>
    <xf numFmtId="0" fontId="34" fillId="8" borderId="12" xfId="0" applyFont="1" applyFill="1" applyBorder="1" applyAlignment="1">
      <alignment horizontal="left" vertical="top"/>
    </xf>
    <xf numFmtId="49" fontId="29" fillId="15" borderId="14" xfId="0" applyNumberFormat="1" applyFont="1" applyFill="1" applyBorder="1" applyAlignment="1">
      <alignment horizontal="center" vertical="top"/>
    </xf>
    <xf numFmtId="49" fontId="29" fillId="16" borderId="9" xfId="0" applyNumberFormat="1" applyFont="1" applyFill="1" applyBorder="1" applyAlignment="1">
      <alignment horizontal="center" vertical="top"/>
    </xf>
    <xf numFmtId="0" fontId="29" fillId="16" borderId="14" xfId="0" applyFont="1" applyFill="1" applyBorder="1" applyAlignment="1">
      <alignment horizontal="center" vertical="top"/>
    </xf>
    <xf numFmtId="0" fontId="29" fillId="2" borderId="5" xfId="0" applyFont="1" applyFill="1" applyBorder="1" applyAlignment="1">
      <alignment horizontal="center" vertical="top"/>
    </xf>
    <xf numFmtId="0" fontId="32" fillId="0" borderId="6" xfId="0" applyFont="1" applyBorder="1"/>
    <xf numFmtId="0" fontId="32" fillId="0" borderId="2" xfId="0" applyFont="1" applyBorder="1"/>
    <xf numFmtId="0" fontId="31" fillId="5" borderId="5" xfId="0" applyFont="1" applyFill="1" applyBorder="1" applyAlignment="1">
      <alignment horizontal="center" vertical="top"/>
    </xf>
    <xf numFmtId="0" fontId="31" fillId="6" borderId="5" xfId="0" applyFont="1" applyFill="1" applyBorder="1" applyAlignment="1">
      <alignment horizontal="center" vertical="top"/>
    </xf>
    <xf numFmtId="49" fontId="29" fillId="2" borderId="7" xfId="0" applyNumberFormat="1" applyFont="1" applyFill="1" applyBorder="1" applyAlignment="1">
      <alignment horizontal="center" vertical="top"/>
    </xf>
    <xf numFmtId="0" fontId="32" fillId="0" borderId="10" xfId="0" applyFont="1" applyBorder="1"/>
    <xf numFmtId="0" fontId="32" fillId="0" borderId="11" xfId="0" applyFont="1" applyBorder="1"/>
    <xf numFmtId="0" fontId="32" fillId="0" borderId="4" xfId="0" applyFont="1" applyBorder="1"/>
    <xf numFmtId="0" fontId="29" fillId="2" borderId="9" xfId="0" applyFont="1" applyFill="1" applyBorder="1" applyAlignment="1">
      <alignment horizontal="center" vertical="top"/>
    </xf>
    <xf numFmtId="0" fontId="31" fillId="7" borderId="5" xfId="0" applyFont="1" applyFill="1" applyBorder="1" applyAlignment="1">
      <alignment horizontal="center" vertical="top"/>
    </xf>
    <xf numFmtId="0" fontId="33" fillId="2" borderId="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17" fillId="8" borderId="15" xfId="0" applyFont="1" applyFill="1" applyBorder="1" applyAlignment="1">
      <alignment horizontal="left" vertical="top"/>
    </xf>
  </cellXfs>
  <cellStyles count="1">
    <cellStyle name="Normal" xfId="0" builtinId="0"/>
  </cellStyles>
  <dxfs count="15">
    <dxf>
      <fill>
        <patternFill patternType="solid">
          <fgColor rgb="FFF1C232"/>
          <bgColor rgb="FFF1C23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AA84F"/>
          <bgColor rgb="FF6AA84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000000"/>
                </a:solidFill>
                <a:latin typeface="Tahoma"/>
              </a:defRPr>
            </a:pPr>
            <a:r>
              <a:rPr sz="1600" b="0">
                <a:solidFill>
                  <a:srgbClr val="000000"/>
                </a:solidFill>
                <a:latin typeface="Tahoma"/>
              </a:rPr>
              <a:t>การรายงานผลการดำเนินงานตามตัวชี้วัดแผนยุทธศาสตร์มหาวิทยาลัย ประจำปีงบประมาณ พ.ศ. 2566 (ไตรมาสที่ 1)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4B-45D3-A09C-ADE4D7C194C6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4B-45D3-A09C-ADE4D7C194C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4B-45D3-A09C-ADE4D7C194C6}"/>
              </c:ext>
            </c:extLst>
          </c:dPt>
          <c:val>
            <c:numRef>
              <c:f>'ประเมินผลการดำเนินงาน Q1_2566'!$G$195:$G$197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44B-45D3-A09C-ADE4D7C1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Tahoma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000000"/>
                </a:solidFill>
                <a:latin typeface="Tahoma"/>
              </a:defRPr>
            </a:pPr>
            <a:r>
              <a:rPr sz="1600" b="0">
                <a:solidFill>
                  <a:srgbClr val="000000"/>
                </a:solidFill>
                <a:latin typeface="Tahoma"/>
              </a:rPr>
              <a:t>การรายงานผลการดำเนินงานตามตัวชี้วัดแผนยุทธศาสตร์มหาวิทยาลัย ประจำปีงบประมาณ พ.ศ. 2566 (ไตรมาสที่ 2)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049-46F9-B4FA-44103A7622F1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049-46F9-B4FA-44103A7622F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49-46F9-B4FA-44103A7622F1}"/>
              </c:ext>
            </c:extLst>
          </c:dPt>
          <c:val>
            <c:numRef>
              <c:f>'ประเมินผลการดำเนินงาน Q2_2566'!$G$195:$G$197</c:f>
              <c:numCache>
                <c:formatCode>General</c:formatCode>
                <c:ptCount val="3"/>
                <c:pt idx="0">
                  <c:v>13</c:v>
                </c:pt>
                <c:pt idx="1">
                  <c:v>1</c:v>
                </c:pt>
                <c:pt idx="2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049-46F9-B4FA-44103A762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Tahoma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000000"/>
                </a:solidFill>
                <a:latin typeface="Tahoma"/>
              </a:defRPr>
            </a:pPr>
            <a:r>
              <a:rPr sz="1600" b="0">
                <a:solidFill>
                  <a:srgbClr val="000000"/>
                </a:solidFill>
                <a:latin typeface="Tahoma"/>
              </a:rPr>
              <a:t>การรายงานผลการดำเนินงานตามตัวชี้วัดแผนยุทธศาสตร์มหาวิทยาลัย ประจำปีงบประมาณ พ.ศ. 2566 (ไตรมาสที่ 3)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2E-412A-8874-B74E9BC510C1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2E-412A-8874-B74E9BC510C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A2E-412A-8874-B74E9BC510C1}"/>
              </c:ext>
            </c:extLst>
          </c:dPt>
          <c:val>
            <c:numRef>
              <c:f>'ประเมินผลการดำเนินงาน Q3_2566'!$G$195:$G$197</c:f>
              <c:numCache>
                <c:formatCode>General</c:formatCode>
                <c:ptCount val="3"/>
                <c:pt idx="0">
                  <c:v>16</c:v>
                </c:pt>
                <c:pt idx="1">
                  <c:v>1</c:v>
                </c:pt>
                <c:pt idx="2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2E-412A-8874-B74E9BC51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Tahoma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000000"/>
                </a:solidFill>
                <a:latin typeface="Tahoma"/>
              </a:defRPr>
            </a:pPr>
            <a:r>
              <a:rPr lang="th-TH" sz="1600" b="0">
                <a:solidFill>
                  <a:srgbClr val="000000"/>
                </a:solidFill>
                <a:latin typeface="Tahoma"/>
              </a:rPr>
              <a:t>การรายงานผลการดำเนินงานตามตัวชี้วัดแผนยุทธศาสตร์มหาวิทยาลัย ประจำปีงบประมาณ พ.ศ. 2566 (ผลการดำเนินงาน 1 ปี)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E9-4DA3-9615-7C9073C4283A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E9-4DA3-9615-7C9073C4283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E9-4DA3-9615-7C9073C4283A}"/>
              </c:ext>
            </c:extLst>
          </c:dPt>
          <c:val>
            <c:numRef>
              <c:f>'ประเมินผลการดำเนินงาน 1 ปี_2566'!$G$195:$G$197</c:f>
              <c:numCache>
                <c:formatCode>General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E9-4DA3-9615-7C9073C42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 rtl="0">
            <a:defRPr b="0">
              <a:solidFill>
                <a:srgbClr val="1A1A1A"/>
              </a:solidFill>
              <a:latin typeface="Tahoma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000000"/>
                </a:solidFill>
                <a:latin typeface="Tahoma"/>
              </a:defRPr>
            </a:pPr>
            <a:r>
              <a:rPr sz="1600" b="0">
                <a:solidFill>
                  <a:srgbClr val="000000"/>
                </a:solidFill>
                <a:latin typeface="Tahoma"/>
              </a:rPr>
              <a:t>การรายงานผลการดำเนินงานตามตัวชี้วัดแผนยุทธศาสตร์มหาวิทยาลัย ประจำปีงบประมาณ พ.ศ. 2566 (ผลการดำเนินงาน 1 ปี)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07-4462-AF4F-C83EAF3F9FC1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07-4462-AF4F-C83EAF3F9FC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07-4462-AF4F-C83EAF3F9FC1}"/>
              </c:ext>
            </c:extLst>
          </c:dPt>
          <c:val>
            <c:numRef>
              <c:f>ชีต7!$G$195:$G$197</c:f>
              <c:numCache>
                <c:formatCode>General</c:formatCode>
                <c:ptCount val="3"/>
                <c:pt idx="0">
                  <c:v>21</c:v>
                </c:pt>
                <c:pt idx="1">
                  <c:v>0</c:v>
                </c:pt>
                <c:pt idx="2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07-4462-AF4F-C83EAF3F9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Tahoma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39</xdr:row>
      <xdr:rowOff>676275</xdr:rowOff>
    </xdr:from>
    <xdr:ext cx="200025" cy="209550"/>
    <xdr:pic>
      <xdr:nvPicPr>
        <xdr:cNvPr id="2" name="image1.png" title="รูปภาพ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40</xdr:row>
      <xdr:rowOff>257175</xdr:rowOff>
    </xdr:from>
    <xdr:ext cx="200025" cy="209550"/>
    <xdr:pic>
      <xdr:nvPicPr>
        <xdr:cNvPr id="3" name="image3.png" title="รูปภาพ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41</xdr:row>
      <xdr:rowOff>257175</xdr:rowOff>
    </xdr:from>
    <xdr:ext cx="200025" cy="209550"/>
    <xdr:pic>
      <xdr:nvPicPr>
        <xdr:cNvPr id="4" name="image2.png" title="รูปภาพ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197</xdr:row>
      <xdr:rowOff>152400</xdr:rowOff>
    </xdr:from>
    <xdr:ext cx="5715000" cy="3533775"/>
    <xdr:graphicFrame macro="">
      <xdr:nvGraphicFramePr>
        <xdr:cNvPr id="2" name="Chart 1" title="แผนภูมิ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104775</xdr:colOff>
      <xdr:row>188</xdr:row>
      <xdr:rowOff>238125</xdr:rowOff>
    </xdr:from>
    <xdr:ext cx="200025" cy="209550"/>
    <xdr:pic>
      <xdr:nvPicPr>
        <xdr:cNvPr id="3" name="image1.png" title="รูปภาพ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104775</xdr:colOff>
      <xdr:row>190</xdr:row>
      <xdr:rowOff>257175</xdr:rowOff>
    </xdr:from>
    <xdr:ext cx="200025" cy="209550"/>
    <xdr:pic>
      <xdr:nvPicPr>
        <xdr:cNvPr id="4" name="image2.png" title="รูปภาพ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104775</xdr:colOff>
      <xdr:row>189</xdr:row>
      <xdr:rowOff>257175</xdr:rowOff>
    </xdr:from>
    <xdr:ext cx="200025" cy="209550"/>
    <xdr:pic>
      <xdr:nvPicPr>
        <xdr:cNvPr id="5" name="image3.png" title="รูปภาพ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197</xdr:row>
      <xdr:rowOff>76200</xdr:rowOff>
    </xdr:from>
    <xdr:ext cx="5715000" cy="3533775"/>
    <xdr:graphicFrame macro="">
      <xdr:nvGraphicFramePr>
        <xdr:cNvPr id="2" name="Chart 2" title="แผนภูมิ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85725</xdr:colOff>
      <xdr:row>188</xdr:row>
      <xdr:rowOff>238125</xdr:rowOff>
    </xdr:from>
    <xdr:ext cx="200025" cy="209550"/>
    <xdr:pic>
      <xdr:nvPicPr>
        <xdr:cNvPr id="3" name="image1.png" title="รูปภาพ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189</xdr:row>
      <xdr:rowOff>257175</xdr:rowOff>
    </xdr:from>
    <xdr:ext cx="200025" cy="209550"/>
    <xdr:pic>
      <xdr:nvPicPr>
        <xdr:cNvPr id="4" name="image3.png" title="รูปภาพ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190</xdr:row>
      <xdr:rowOff>257175</xdr:rowOff>
    </xdr:from>
    <xdr:ext cx="200025" cy="209550"/>
    <xdr:pic>
      <xdr:nvPicPr>
        <xdr:cNvPr id="5" name="image2.png" title="รูปภาพ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197</xdr:row>
      <xdr:rowOff>76200</xdr:rowOff>
    </xdr:from>
    <xdr:ext cx="5715000" cy="3533775"/>
    <xdr:graphicFrame macro="">
      <xdr:nvGraphicFramePr>
        <xdr:cNvPr id="3" name="Chart 3" title="แผนภูมิ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85725</xdr:colOff>
      <xdr:row>188</xdr:row>
      <xdr:rowOff>238125</xdr:rowOff>
    </xdr:from>
    <xdr:ext cx="200025" cy="209550"/>
    <xdr:pic>
      <xdr:nvPicPr>
        <xdr:cNvPr id="2" name="image1.png" title="รูปภาพ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189</xdr:row>
      <xdr:rowOff>257175</xdr:rowOff>
    </xdr:from>
    <xdr:ext cx="200025" cy="209550"/>
    <xdr:pic>
      <xdr:nvPicPr>
        <xdr:cNvPr id="4" name="image3.png" title="รูปภาพ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190</xdr:row>
      <xdr:rowOff>200025</xdr:rowOff>
    </xdr:from>
    <xdr:ext cx="200025" cy="209550"/>
    <xdr:pic>
      <xdr:nvPicPr>
        <xdr:cNvPr id="5" name="image2.png" title="รูปภาพ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197</xdr:row>
      <xdr:rowOff>76200</xdr:rowOff>
    </xdr:from>
    <xdr:ext cx="5715000" cy="3533775"/>
    <xdr:graphicFrame macro="">
      <xdr:nvGraphicFramePr>
        <xdr:cNvPr id="4" name="Chart 4" title="แผนภูมิ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85725</xdr:colOff>
      <xdr:row>188</xdr:row>
      <xdr:rowOff>228600</xdr:rowOff>
    </xdr:from>
    <xdr:ext cx="200025" cy="209550"/>
    <xdr:pic>
      <xdr:nvPicPr>
        <xdr:cNvPr id="2" name="image1.png" title="รูปภาพ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189</xdr:row>
      <xdr:rowOff>257175</xdr:rowOff>
    </xdr:from>
    <xdr:ext cx="200025" cy="209550"/>
    <xdr:pic>
      <xdr:nvPicPr>
        <xdr:cNvPr id="3" name="image3.png" title="รูปภาพ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190</xdr:row>
      <xdr:rowOff>257175</xdr:rowOff>
    </xdr:from>
    <xdr:ext cx="200025" cy="209550"/>
    <xdr:pic>
      <xdr:nvPicPr>
        <xdr:cNvPr id="5" name="image2.png" title="รูปภาพ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197</xdr:row>
      <xdr:rowOff>76200</xdr:rowOff>
    </xdr:from>
    <xdr:ext cx="5715000" cy="3533775"/>
    <xdr:graphicFrame macro="">
      <xdr:nvGraphicFramePr>
        <xdr:cNvPr id="5" name="Chart 5" title="แผนภูมิ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85725</xdr:colOff>
      <xdr:row>188</xdr:row>
      <xdr:rowOff>228600</xdr:rowOff>
    </xdr:from>
    <xdr:ext cx="200025" cy="209550"/>
    <xdr:pic>
      <xdr:nvPicPr>
        <xdr:cNvPr id="2" name="image1.png" title="รูปภาพ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189</xdr:row>
      <xdr:rowOff>257175</xdr:rowOff>
    </xdr:from>
    <xdr:ext cx="200025" cy="209550"/>
    <xdr:pic>
      <xdr:nvPicPr>
        <xdr:cNvPr id="3" name="image3.png" title="รูปภาพ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190</xdr:row>
      <xdr:rowOff>257175</xdr:rowOff>
    </xdr:from>
    <xdr:ext cx="200025" cy="209550"/>
    <xdr:pic>
      <xdr:nvPicPr>
        <xdr:cNvPr id="4" name="image2.png" title="รูปภาพ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C5E8"/>
    <outlinePr summaryBelow="0" summaryRight="0"/>
  </sheetPr>
  <dimension ref="A1:M997"/>
  <sheetViews>
    <sheetView workbookViewId="0">
      <selection sqref="A1:L1"/>
    </sheetView>
  </sheetViews>
  <sheetFormatPr defaultColWidth="12.5703125" defaultRowHeight="15.75" customHeight="1"/>
  <cols>
    <col min="1" max="1" width="2.5703125" customWidth="1"/>
    <col min="2" max="2" width="3.85546875" customWidth="1"/>
    <col min="3" max="3" width="9.7109375" customWidth="1"/>
    <col min="4" max="6" width="7.85546875" customWidth="1"/>
    <col min="7" max="7" width="9.7109375" customWidth="1"/>
    <col min="8" max="8" width="10.28515625" customWidth="1"/>
    <col min="9" max="9" width="12.28515625" customWidth="1"/>
    <col min="10" max="10" width="13.42578125" customWidth="1"/>
    <col min="11" max="12" width="7.85546875" customWidth="1"/>
  </cols>
  <sheetData>
    <row r="1" spans="1:13" ht="15.75" customHeight="1">
      <c r="A1" s="389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3" ht="15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8">
      <c r="A3" s="3"/>
      <c r="B3" s="4" t="s">
        <v>1</v>
      </c>
      <c r="C3" s="385" t="s">
        <v>2</v>
      </c>
      <c r="D3" s="384"/>
      <c r="E3" s="384"/>
      <c r="F3" s="384"/>
      <c r="G3" s="3"/>
      <c r="H3" s="3"/>
      <c r="I3" s="3"/>
      <c r="J3" s="3"/>
      <c r="K3" s="3"/>
      <c r="L3" s="3"/>
    </row>
    <row r="4" spans="1:13" ht="18">
      <c r="A4" s="3"/>
      <c r="B4" s="5"/>
      <c r="C4" s="383" t="s">
        <v>3</v>
      </c>
      <c r="D4" s="384"/>
      <c r="E4" s="384"/>
      <c r="F4" s="384"/>
      <c r="G4" s="384"/>
      <c r="H4" s="384"/>
      <c r="I4" s="384"/>
      <c r="J4" s="384"/>
      <c r="K4" s="384"/>
      <c r="L4" s="384"/>
    </row>
    <row r="5" spans="1:13" ht="18">
      <c r="A5" s="3"/>
      <c r="B5" s="5"/>
      <c r="C5" s="390" t="s">
        <v>4</v>
      </c>
      <c r="D5" s="384"/>
      <c r="E5" s="384"/>
      <c r="F5" s="384"/>
      <c r="G5" s="384"/>
      <c r="H5" s="384"/>
      <c r="I5" s="384"/>
      <c r="J5" s="384"/>
      <c r="K5" s="384"/>
      <c r="L5" s="384"/>
      <c r="M5" s="6"/>
    </row>
    <row r="6" spans="1:13" ht="18">
      <c r="A6" s="3"/>
      <c r="B6" s="5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8">
      <c r="A7" s="3"/>
      <c r="B7" s="4" t="s">
        <v>5</v>
      </c>
      <c r="C7" s="383" t="s">
        <v>6</v>
      </c>
      <c r="D7" s="384"/>
      <c r="E7" s="384"/>
      <c r="F7" s="384"/>
      <c r="G7" s="384"/>
      <c r="H7" s="384"/>
      <c r="I7" s="384"/>
      <c r="J7" s="384"/>
      <c r="K7" s="384"/>
      <c r="L7" s="384"/>
    </row>
    <row r="8" spans="1:13" ht="18">
      <c r="A8" s="3"/>
      <c r="B8" s="4"/>
      <c r="C8" s="383" t="s">
        <v>7</v>
      </c>
      <c r="D8" s="384"/>
      <c r="E8" s="384"/>
      <c r="F8" s="384"/>
      <c r="G8" s="384"/>
      <c r="H8" s="384"/>
      <c r="I8" s="384"/>
      <c r="J8" s="384"/>
      <c r="K8" s="384"/>
      <c r="L8" s="384"/>
    </row>
    <row r="9" spans="1:13" ht="18">
      <c r="A9" s="3"/>
      <c r="B9" s="5"/>
      <c r="C9" s="387" t="s">
        <v>8</v>
      </c>
      <c r="D9" s="384"/>
      <c r="E9" s="384"/>
      <c r="F9" s="384"/>
      <c r="G9" s="384"/>
      <c r="H9" s="384"/>
      <c r="I9" s="384"/>
      <c r="J9" s="384"/>
      <c r="K9" s="384"/>
      <c r="L9" s="384"/>
    </row>
    <row r="10" spans="1:13" ht="18">
      <c r="A10" s="3"/>
      <c r="B10" s="5"/>
      <c r="C10" s="383" t="s">
        <v>9</v>
      </c>
      <c r="D10" s="384"/>
      <c r="E10" s="384"/>
      <c r="F10" s="384"/>
      <c r="G10" s="384"/>
      <c r="H10" s="384"/>
      <c r="I10" s="384"/>
      <c r="J10" s="384"/>
      <c r="K10" s="384"/>
      <c r="L10" s="384"/>
    </row>
    <row r="11" spans="1:13" ht="18">
      <c r="A11" s="3"/>
      <c r="B11" s="5"/>
      <c r="C11" s="388" t="s">
        <v>10</v>
      </c>
      <c r="D11" s="384"/>
      <c r="E11" s="384"/>
      <c r="F11" s="384"/>
      <c r="G11" s="384"/>
      <c r="H11" s="384"/>
      <c r="I11" s="384"/>
      <c r="J11" s="384"/>
      <c r="K11" s="384"/>
      <c r="L11" s="384"/>
    </row>
    <row r="12" spans="1:13" ht="18">
      <c r="A12" s="3"/>
      <c r="B12" s="5"/>
      <c r="C12" s="8" t="s">
        <v>11</v>
      </c>
      <c r="D12" s="383" t="s">
        <v>12</v>
      </c>
      <c r="E12" s="384"/>
      <c r="F12" s="384"/>
      <c r="G12" s="9"/>
      <c r="H12" s="9"/>
      <c r="I12" s="9"/>
      <c r="J12" s="9"/>
      <c r="K12" s="9"/>
      <c r="L12" s="7"/>
    </row>
    <row r="13" spans="1:13" ht="18">
      <c r="A13" s="3"/>
      <c r="B13" s="5"/>
      <c r="C13" s="10"/>
      <c r="D13" s="7"/>
      <c r="E13" s="383" t="s">
        <v>13</v>
      </c>
      <c r="F13" s="384"/>
      <c r="G13" s="383" t="s">
        <v>14</v>
      </c>
      <c r="H13" s="384"/>
      <c r="I13" s="11">
        <v>3</v>
      </c>
      <c r="J13" s="11" t="s">
        <v>15</v>
      </c>
      <c r="K13" s="7"/>
      <c r="L13" s="7"/>
    </row>
    <row r="14" spans="1:13" ht="18">
      <c r="A14" s="3"/>
      <c r="B14" s="5"/>
      <c r="C14" s="10"/>
      <c r="D14" s="7"/>
      <c r="E14" s="383" t="s">
        <v>16</v>
      </c>
      <c r="F14" s="384"/>
      <c r="G14" s="383" t="s">
        <v>14</v>
      </c>
      <c r="H14" s="384"/>
      <c r="I14" s="11">
        <v>1</v>
      </c>
      <c r="J14" s="11" t="s">
        <v>15</v>
      </c>
      <c r="K14" s="7"/>
      <c r="L14" s="7"/>
    </row>
    <row r="15" spans="1:13" ht="18">
      <c r="A15" s="3"/>
      <c r="B15" s="5"/>
      <c r="C15" s="10"/>
      <c r="D15" s="7"/>
      <c r="E15" s="383" t="s">
        <v>17</v>
      </c>
      <c r="F15" s="384"/>
      <c r="G15" s="383" t="s">
        <v>14</v>
      </c>
      <c r="H15" s="384"/>
      <c r="I15" s="11">
        <v>4</v>
      </c>
      <c r="J15" s="11" t="s">
        <v>15</v>
      </c>
      <c r="K15" s="7"/>
      <c r="L15" s="7"/>
    </row>
    <row r="16" spans="1:13" ht="18">
      <c r="A16" s="3"/>
      <c r="B16" s="5"/>
      <c r="C16" s="10"/>
      <c r="D16" s="7"/>
      <c r="E16" s="383" t="s">
        <v>18</v>
      </c>
      <c r="F16" s="384"/>
      <c r="G16" s="383" t="s">
        <v>14</v>
      </c>
      <c r="H16" s="384"/>
      <c r="I16" s="11">
        <v>8</v>
      </c>
      <c r="J16" s="11" t="s">
        <v>15</v>
      </c>
      <c r="K16" s="7"/>
      <c r="L16" s="7"/>
    </row>
    <row r="17" spans="1:12" ht="18">
      <c r="A17" s="3"/>
      <c r="B17" s="5"/>
      <c r="C17" s="10"/>
      <c r="D17" s="383" t="s">
        <v>19</v>
      </c>
      <c r="E17" s="384"/>
      <c r="F17" s="7"/>
      <c r="G17" s="7"/>
      <c r="H17" s="7"/>
      <c r="I17" s="11"/>
      <c r="J17" s="11"/>
      <c r="K17" s="7"/>
      <c r="L17" s="7"/>
    </row>
    <row r="18" spans="1:12" ht="18">
      <c r="A18" s="3"/>
      <c r="B18" s="5"/>
      <c r="C18" s="10"/>
      <c r="D18" s="7"/>
      <c r="E18" s="7"/>
      <c r="F18" s="7"/>
      <c r="G18" s="7"/>
      <c r="H18" s="7"/>
      <c r="I18" s="11"/>
      <c r="J18" s="11"/>
      <c r="K18" s="7"/>
      <c r="L18" s="7"/>
    </row>
    <row r="19" spans="1:12" ht="18">
      <c r="A19" s="3"/>
      <c r="B19" s="5"/>
      <c r="C19" s="10"/>
      <c r="D19" s="7"/>
      <c r="E19" s="12" t="s">
        <v>20</v>
      </c>
      <c r="F19" s="13" t="s">
        <v>21</v>
      </c>
      <c r="G19" s="13" t="s">
        <v>22</v>
      </c>
      <c r="H19" s="13" t="s">
        <v>16</v>
      </c>
      <c r="I19" s="13" t="s">
        <v>17</v>
      </c>
      <c r="J19" s="13" t="s">
        <v>18</v>
      </c>
      <c r="K19" s="7"/>
      <c r="L19" s="7"/>
    </row>
    <row r="20" spans="1:12" ht="18">
      <c r="A20" s="3"/>
      <c r="B20" s="5"/>
      <c r="C20" s="10"/>
      <c r="D20" s="7"/>
      <c r="E20" s="14" t="s">
        <v>23</v>
      </c>
      <c r="F20" s="15" t="s">
        <v>15</v>
      </c>
      <c r="G20" s="15">
        <v>3</v>
      </c>
      <c r="H20" s="15" t="s">
        <v>24</v>
      </c>
      <c r="I20" s="15" t="s">
        <v>25</v>
      </c>
      <c r="J20" s="15" t="s">
        <v>26</v>
      </c>
      <c r="K20" s="7"/>
      <c r="L20" s="7"/>
    </row>
    <row r="21" spans="1:12" ht="18">
      <c r="A21" s="3"/>
      <c r="B21" s="5"/>
      <c r="C21" s="10"/>
      <c r="D21" s="7"/>
      <c r="E21" s="16"/>
      <c r="F21" s="17"/>
      <c r="G21" s="17"/>
      <c r="H21" s="17"/>
      <c r="I21" s="17"/>
      <c r="J21" s="17"/>
      <c r="K21" s="7"/>
      <c r="L21" s="7"/>
    </row>
    <row r="22" spans="1:12" ht="18">
      <c r="A22" s="3"/>
      <c r="B22" s="5"/>
      <c r="C22" s="385" t="s">
        <v>27</v>
      </c>
      <c r="D22" s="384"/>
      <c r="E22" s="384"/>
      <c r="F22" s="384"/>
      <c r="G22" s="384"/>
      <c r="H22" s="384"/>
      <c r="I22" s="384"/>
      <c r="J22" s="384"/>
      <c r="K22" s="384"/>
      <c r="L22" s="7"/>
    </row>
    <row r="23" spans="1:12" ht="18">
      <c r="A23" s="3"/>
      <c r="B23" s="5"/>
      <c r="C23" s="385" t="s">
        <v>28</v>
      </c>
      <c r="D23" s="384"/>
      <c r="E23" s="384"/>
      <c r="F23" s="384"/>
      <c r="G23" s="384"/>
      <c r="H23" s="384"/>
      <c r="I23" s="384"/>
      <c r="J23" s="384"/>
      <c r="K23" s="384"/>
      <c r="L23" s="7"/>
    </row>
    <row r="24" spans="1:12" ht="18">
      <c r="A24" s="3"/>
      <c r="B24" s="5"/>
      <c r="C24" s="385" t="s">
        <v>29</v>
      </c>
      <c r="D24" s="384"/>
      <c r="E24" s="384"/>
      <c r="F24" s="384"/>
      <c r="G24" s="384"/>
      <c r="H24" s="384"/>
      <c r="I24" s="384"/>
      <c r="J24" s="17"/>
      <c r="K24" s="7"/>
      <c r="L24" s="7"/>
    </row>
    <row r="25" spans="1:12" ht="18">
      <c r="A25" s="3"/>
      <c r="B25" s="5"/>
      <c r="C25" s="385" t="s">
        <v>30</v>
      </c>
      <c r="D25" s="384"/>
      <c r="E25" s="384"/>
      <c r="F25" s="384"/>
      <c r="G25" s="384"/>
      <c r="H25" s="384"/>
      <c r="I25" s="384"/>
      <c r="J25" s="384"/>
      <c r="K25" s="384"/>
      <c r="L25" s="7"/>
    </row>
    <row r="26" spans="1:12" ht="18">
      <c r="A26" s="3"/>
      <c r="B26" s="5"/>
      <c r="C26" s="383" t="s">
        <v>31</v>
      </c>
      <c r="D26" s="384"/>
      <c r="E26" s="384"/>
      <c r="F26" s="384"/>
      <c r="G26" s="384"/>
      <c r="H26" s="384"/>
      <c r="I26" s="384"/>
      <c r="J26" s="384"/>
      <c r="K26" s="384"/>
      <c r="L26" s="384"/>
    </row>
    <row r="27" spans="1:12" ht="18">
      <c r="A27" s="3"/>
      <c r="B27" s="5"/>
      <c r="C27" s="383" t="s">
        <v>32</v>
      </c>
      <c r="D27" s="384"/>
      <c r="E27" s="384"/>
      <c r="F27" s="384"/>
      <c r="G27" s="384"/>
      <c r="H27" s="384"/>
      <c r="I27" s="384"/>
      <c r="J27" s="384"/>
      <c r="K27" s="384"/>
      <c r="L27" s="7"/>
    </row>
    <row r="28" spans="1:12" ht="18">
      <c r="A28" s="3"/>
      <c r="B28" s="4"/>
      <c r="C28" s="383" t="s">
        <v>33</v>
      </c>
      <c r="D28" s="384"/>
      <c r="E28" s="384"/>
      <c r="F28" s="384"/>
      <c r="G28" s="384"/>
      <c r="H28" s="384"/>
      <c r="I28" s="384"/>
      <c r="J28" s="384"/>
      <c r="K28" s="384"/>
      <c r="L28" s="384"/>
    </row>
    <row r="29" spans="1:12" ht="18">
      <c r="A29" s="3"/>
      <c r="B29" s="5"/>
      <c r="C29" s="385" t="s">
        <v>34</v>
      </c>
      <c r="D29" s="384"/>
      <c r="E29" s="384"/>
      <c r="F29" s="384"/>
      <c r="G29" s="384"/>
      <c r="H29" s="384"/>
      <c r="I29" s="384"/>
      <c r="J29" s="384"/>
      <c r="K29" s="384"/>
      <c r="L29" s="384"/>
    </row>
    <row r="30" spans="1:12" ht="18">
      <c r="A30" s="3"/>
      <c r="B30" s="5"/>
      <c r="C30" s="385" t="s">
        <v>35</v>
      </c>
      <c r="D30" s="384"/>
      <c r="E30" s="384"/>
      <c r="F30" s="384"/>
      <c r="G30" s="384"/>
      <c r="H30" s="384"/>
      <c r="I30" s="384"/>
      <c r="J30" s="384"/>
      <c r="K30" s="384"/>
      <c r="L30" s="384"/>
    </row>
    <row r="31" spans="1:12" ht="18">
      <c r="A31" s="3"/>
      <c r="B31" s="5"/>
      <c r="C31" s="385" t="s">
        <v>36</v>
      </c>
      <c r="D31" s="384"/>
      <c r="E31" s="384"/>
      <c r="F31" s="384"/>
      <c r="G31" s="384"/>
      <c r="H31" s="384"/>
      <c r="I31" s="384"/>
      <c r="J31" s="384"/>
      <c r="K31" s="384"/>
      <c r="L31" s="384"/>
    </row>
    <row r="32" spans="1:12" ht="20.25">
      <c r="A32" s="3"/>
      <c r="B32" s="5"/>
      <c r="C32" s="386" t="s">
        <v>37</v>
      </c>
      <c r="D32" s="384"/>
      <c r="E32" s="384"/>
      <c r="F32" s="384"/>
      <c r="G32" s="384"/>
      <c r="H32" s="384"/>
      <c r="I32" s="384"/>
      <c r="J32" s="384"/>
      <c r="K32" s="384"/>
      <c r="L32" s="384"/>
    </row>
    <row r="33" spans="1:12" ht="20.25">
      <c r="A33" s="3"/>
      <c r="B33" s="5"/>
      <c r="C33" s="386" t="s">
        <v>38</v>
      </c>
      <c r="D33" s="384"/>
      <c r="E33" s="384"/>
      <c r="F33" s="18"/>
      <c r="G33" s="18"/>
      <c r="H33" s="18"/>
      <c r="I33" s="18"/>
      <c r="J33" s="18"/>
      <c r="K33" s="18"/>
      <c r="L33" s="18"/>
    </row>
    <row r="34" spans="1:12" ht="15.75" customHeight="1">
      <c r="A34" s="19"/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8">
      <c r="A35" s="3"/>
      <c r="B35" s="4" t="s">
        <v>39</v>
      </c>
      <c r="C35" s="383" t="s">
        <v>40</v>
      </c>
      <c r="D35" s="384"/>
      <c r="E35" s="384"/>
      <c r="F35" s="384"/>
      <c r="G35" s="384"/>
      <c r="H35" s="384"/>
      <c r="I35" s="384"/>
      <c r="J35" s="384"/>
      <c r="K35" s="384"/>
      <c r="L35" s="384"/>
    </row>
    <row r="36" spans="1:12" ht="18">
      <c r="A36" s="3"/>
      <c r="B36" s="5"/>
      <c r="C36" s="385" t="s">
        <v>41</v>
      </c>
      <c r="D36" s="384"/>
      <c r="E36" s="384"/>
      <c r="F36" s="384"/>
      <c r="G36" s="384"/>
      <c r="H36" s="384"/>
      <c r="I36" s="384"/>
      <c r="J36" s="384"/>
      <c r="K36" s="384"/>
      <c r="L36" s="384"/>
    </row>
    <row r="37" spans="1:12" ht="18">
      <c r="A37" s="3"/>
      <c r="B37" s="5"/>
      <c r="C37" s="383" t="s">
        <v>42</v>
      </c>
      <c r="D37" s="384"/>
      <c r="E37" s="384"/>
      <c r="F37" s="384"/>
      <c r="G37" s="384"/>
      <c r="H37" s="384"/>
      <c r="I37" s="384"/>
      <c r="J37" s="384"/>
      <c r="K37" s="384"/>
      <c r="L37" s="384"/>
    </row>
    <row r="38" spans="1:12" ht="18">
      <c r="A38" s="3"/>
      <c r="B38" s="5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8">
      <c r="A39" s="3"/>
      <c r="B39" s="4" t="s">
        <v>43</v>
      </c>
      <c r="C39" s="383" t="s">
        <v>44</v>
      </c>
      <c r="D39" s="384"/>
      <c r="E39" s="384"/>
      <c r="F39" s="384"/>
      <c r="G39" s="384"/>
      <c r="H39" s="384"/>
      <c r="I39" s="384"/>
      <c r="J39" s="384"/>
      <c r="K39" s="384"/>
      <c r="L39" s="384"/>
    </row>
    <row r="40" spans="1:12" ht="18">
      <c r="A40" s="20"/>
      <c r="B40" s="21"/>
      <c r="C40" s="385" t="s">
        <v>45</v>
      </c>
      <c r="D40" s="384"/>
      <c r="E40" s="384"/>
      <c r="F40" s="384"/>
      <c r="G40" s="384"/>
      <c r="H40" s="384"/>
      <c r="I40" s="384"/>
      <c r="J40" s="384"/>
      <c r="K40" s="384"/>
      <c r="L40" s="384"/>
    </row>
    <row r="41" spans="1:12" ht="21.75">
      <c r="A41" s="3"/>
      <c r="B41" s="5"/>
      <c r="C41" s="22" t="s">
        <v>46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1.75">
      <c r="A42" s="3"/>
      <c r="B42" s="5"/>
      <c r="C42" s="22" t="s">
        <v>47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21.75">
      <c r="A43" s="3"/>
      <c r="B43" s="5"/>
      <c r="C43" s="22" t="s">
        <v>48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8">
      <c r="A44" s="3"/>
      <c r="B44" s="5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>
      <c r="A45" s="3"/>
      <c r="B45" s="4" t="s">
        <v>49</v>
      </c>
      <c r="C45" s="383" t="s">
        <v>50</v>
      </c>
      <c r="D45" s="384"/>
      <c r="E45" s="384"/>
      <c r="F45" s="384"/>
      <c r="G45" s="384"/>
      <c r="H45" s="384"/>
      <c r="I45" s="384"/>
      <c r="J45" s="384"/>
      <c r="K45" s="384"/>
      <c r="L45" s="384"/>
    </row>
    <row r="46" spans="1:12" ht="18">
      <c r="A46" s="3"/>
      <c r="B46" s="5"/>
      <c r="C46" s="383" t="s">
        <v>51</v>
      </c>
      <c r="D46" s="384"/>
      <c r="E46" s="384"/>
      <c r="F46" s="384"/>
      <c r="G46" s="384"/>
      <c r="H46" s="384"/>
      <c r="I46" s="384"/>
      <c r="J46" s="384"/>
      <c r="K46" s="384"/>
      <c r="L46" s="384"/>
    </row>
    <row r="47" spans="1:12" ht="18">
      <c r="A47" s="3"/>
      <c r="B47" s="5"/>
      <c r="C47" s="383" t="s">
        <v>52</v>
      </c>
      <c r="D47" s="384"/>
      <c r="E47" s="384"/>
      <c r="F47" s="384"/>
      <c r="G47" s="384"/>
      <c r="H47" s="384"/>
      <c r="I47" s="384"/>
      <c r="J47" s="384"/>
      <c r="K47" s="384"/>
      <c r="L47" s="384"/>
    </row>
    <row r="48" spans="1:12" ht="18">
      <c r="A48" s="3"/>
      <c r="B48" s="5"/>
      <c r="C48" s="383" t="s">
        <v>53</v>
      </c>
      <c r="D48" s="384"/>
      <c r="E48" s="384"/>
      <c r="F48" s="384"/>
      <c r="G48" s="384"/>
      <c r="H48" s="384"/>
      <c r="I48" s="384"/>
      <c r="J48" s="384"/>
      <c r="K48" s="384"/>
      <c r="L48" s="384"/>
    </row>
    <row r="49" spans="2:2" ht="12.75">
      <c r="B49" s="23"/>
    </row>
    <row r="50" spans="2:2" ht="12.75">
      <c r="B50" s="23"/>
    </row>
    <row r="51" spans="2:2" ht="12.75">
      <c r="B51" s="23"/>
    </row>
    <row r="52" spans="2:2" ht="12.75">
      <c r="B52" s="23"/>
    </row>
    <row r="53" spans="2:2" ht="12.75">
      <c r="B53" s="23"/>
    </row>
    <row r="54" spans="2:2" ht="12.75">
      <c r="B54" s="23"/>
    </row>
    <row r="55" spans="2:2" ht="12.75">
      <c r="B55" s="23"/>
    </row>
    <row r="56" spans="2:2" ht="12.75">
      <c r="B56" s="23"/>
    </row>
    <row r="57" spans="2:2" ht="12.75">
      <c r="B57" s="23"/>
    </row>
    <row r="58" spans="2:2" ht="12.75">
      <c r="B58" s="23"/>
    </row>
    <row r="59" spans="2:2" ht="12.75">
      <c r="B59" s="23"/>
    </row>
    <row r="60" spans="2:2" ht="12.75">
      <c r="B60" s="23"/>
    </row>
    <row r="61" spans="2:2" ht="12.75">
      <c r="B61" s="23"/>
    </row>
    <row r="62" spans="2:2" ht="12.75">
      <c r="B62" s="23"/>
    </row>
    <row r="63" spans="2:2" ht="12.75">
      <c r="B63" s="23"/>
    </row>
    <row r="64" spans="2:2" ht="12.75">
      <c r="B64" s="23"/>
    </row>
    <row r="65" spans="2:2" ht="12.75">
      <c r="B65" s="23"/>
    </row>
    <row r="66" spans="2:2" ht="12.75">
      <c r="B66" s="23"/>
    </row>
    <row r="67" spans="2:2" ht="12.75">
      <c r="B67" s="23"/>
    </row>
    <row r="68" spans="2:2" ht="12.75">
      <c r="B68" s="23"/>
    </row>
    <row r="69" spans="2:2" ht="12.75">
      <c r="B69" s="23"/>
    </row>
    <row r="70" spans="2:2" ht="12.75">
      <c r="B70" s="23"/>
    </row>
    <row r="71" spans="2:2" ht="12.75">
      <c r="B71" s="23"/>
    </row>
    <row r="72" spans="2:2" ht="12.75">
      <c r="B72" s="23"/>
    </row>
    <row r="73" spans="2:2" ht="12.75">
      <c r="B73" s="23"/>
    </row>
    <row r="74" spans="2:2" ht="12.75">
      <c r="B74" s="23"/>
    </row>
    <row r="75" spans="2:2" ht="12.75">
      <c r="B75" s="23"/>
    </row>
    <row r="76" spans="2:2" ht="12.75">
      <c r="B76" s="23"/>
    </row>
    <row r="77" spans="2:2" ht="12.75">
      <c r="B77" s="23"/>
    </row>
    <row r="78" spans="2:2" ht="12.75">
      <c r="B78" s="23"/>
    </row>
    <row r="79" spans="2:2" ht="12.75">
      <c r="B79" s="23"/>
    </row>
    <row r="80" spans="2:2" ht="12.75">
      <c r="B80" s="23"/>
    </row>
    <row r="81" spans="2:2" ht="12.75">
      <c r="B81" s="23"/>
    </row>
    <row r="82" spans="2:2" ht="12.75">
      <c r="B82" s="23"/>
    </row>
    <row r="83" spans="2:2" ht="12.75">
      <c r="B83" s="23"/>
    </row>
    <row r="84" spans="2:2" ht="12.75">
      <c r="B84" s="23"/>
    </row>
    <row r="85" spans="2:2" ht="12.75">
      <c r="B85" s="23"/>
    </row>
    <row r="86" spans="2:2" ht="12.75">
      <c r="B86" s="23"/>
    </row>
    <row r="87" spans="2:2" ht="12.75">
      <c r="B87" s="23"/>
    </row>
    <row r="88" spans="2:2" ht="12.75">
      <c r="B88" s="23"/>
    </row>
    <row r="89" spans="2:2" ht="12.75">
      <c r="B89" s="23"/>
    </row>
    <row r="90" spans="2:2" ht="12.75">
      <c r="B90" s="23"/>
    </row>
    <row r="91" spans="2:2" ht="12.75">
      <c r="B91" s="23"/>
    </row>
    <row r="92" spans="2:2" ht="12.75">
      <c r="B92" s="23"/>
    </row>
    <row r="93" spans="2:2" ht="12.75">
      <c r="B93" s="23"/>
    </row>
    <row r="94" spans="2:2" ht="12.75">
      <c r="B94" s="23"/>
    </row>
    <row r="95" spans="2:2" ht="12.75">
      <c r="B95" s="23"/>
    </row>
    <row r="96" spans="2:2" ht="12.75">
      <c r="B96" s="23"/>
    </row>
    <row r="97" spans="2:2" ht="12.75">
      <c r="B97" s="23"/>
    </row>
    <row r="98" spans="2:2" ht="12.75">
      <c r="B98" s="23"/>
    </row>
    <row r="99" spans="2:2" ht="12.75">
      <c r="B99" s="23"/>
    </row>
    <row r="100" spans="2:2" ht="12.75">
      <c r="B100" s="23"/>
    </row>
    <row r="101" spans="2:2" ht="12.75">
      <c r="B101" s="23"/>
    </row>
    <row r="102" spans="2:2" ht="12.75">
      <c r="B102" s="23"/>
    </row>
    <row r="103" spans="2:2" ht="12.75">
      <c r="B103" s="23"/>
    </row>
    <row r="104" spans="2:2" ht="12.75">
      <c r="B104" s="23"/>
    </row>
    <row r="105" spans="2:2" ht="12.75">
      <c r="B105" s="23"/>
    </row>
    <row r="106" spans="2:2" ht="12.75">
      <c r="B106" s="23"/>
    </row>
    <row r="107" spans="2:2" ht="12.75">
      <c r="B107" s="23"/>
    </row>
    <row r="108" spans="2:2" ht="12.75">
      <c r="B108" s="23"/>
    </row>
    <row r="109" spans="2:2" ht="12.75">
      <c r="B109" s="23"/>
    </row>
    <row r="110" spans="2:2" ht="12.75">
      <c r="B110" s="23"/>
    </row>
    <row r="111" spans="2:2" ht="12.75">
      <c r="B111" s="23"/>
    </row>
    <row r="112" spans="2:2" ht="12.75">
      <c r="B112" s="23"/>
    </row>
    <row r="113" spans="2:2" ht="12.75">
      <c r="B113" s="23"/>
    </row>
    <row r="114" spans="2:2" ht="12.75">
      <c r="B114" s="23"/>
    </row>
    <row r="115" spans="2:2" ht="12.75">
      <c r="B115" s="23"/>
    </row>
    <row r="116" spans="2:2" ht="12.75">
      <c r="B116" s="23"/>
    </row>
    <row r="117" spans="2:2" ht="12.75">
      <c r="B117" s="23"/>
    </row>
    <row r="118" spans="2:2" ht="12.75">
      <c r="B118" s="23"/>
    </row>
    <row r="119" spans="2:2" ht="12.75">
      <c r="B119" s="23"/>
    </row>
    <row r="120" spans="2:2" ht="12.75">
      <c r="B120" s="23"/>
    </row>
    <row r="121" spans="2:2" ht="12.75">
      <c r="B121" s="23"/>
    </row>
    <row r="122" spans="2:2" ht="12.75">
      <c r="B122" s="23"/>
    </row>
    <row r="123" spans="2:2" ht="12.75">
      <c r="B123" s="23"/>
    </row>
    <row r="124" spans="2:2" ht="12.75">
      <c r="B124" s="23"/>
    </row>
    <row r="125" spans="2:2" ht="12.75">
      <c r="B125" s="23"/>
    </row>
    <row r="126" spans="2:2" ht="12.75">
      <c r="B126" s="23"/>
    </row>
    <row r="127" spans="2:2" ht="12.75">
      <c r="B127" s="23"/>
    </row>
    <row r="128" spans="2:2" ht="12.75">
      <c r="B128" s="23"/>
    </row>
    <row r="129" spans="2:2" ht="12.75">
      <c r="B129" s="23"/>
    </row>
    <row r="130" spans="2:2" ht="12.75">
      <c r="B130" s="23"/>
    </row>
    <row r="131" spans="2:2" ht="12.75">
      <c r="B131" s="23"/>
    </row>
    <row r="132" spans="2:2" ht="12.75">
      <c r="B132" s="23"/>
    </row>
    <row r="133" spans="2:2" ht="12.75">
      <c r="B133" s="23"/>
    </row>
    <row r="134" spans="2:2" ht="12.75">
      <c r="B134" s="23"/>
    </row>
    <row r="135" spans="2:2" ht="12.75">
      <c r="B135" s="23"/>
    </row>
    <row r="136" spans="2:2" ht="12.75">
      <c r="B136" s="23"/>
    </row>
    <row r="137" spans="2:2" ht="12.75">
      <c r="B137" s="23"/>
    </row>
    <row r="138" spans="2:2" ht="12.75">
      <c r="B138" s="23"/>
    </row>
    <row r="139" spans="2:2" ht="12.75">
      <c r="B139" s="23"/>
    </row>
    <row r="140" spans="2:2" ht="12.75">
      <c r="B140" s="23"/>
    </row>
    <row r="141" spans="2:2" ht="12.75">
      <c r="B141" s="23"/>
    </row>
    <row r="142" spans="2:2" ht="12.75">
      <c r="B142" s="23"/>
    </row>
    <row r="143" spans="2:2" ht="12.75">
      <c r="B143" s="23"/>
    </row>
    <row r="144" spans="2:2" ht="12.75">
      <c r="B144" s="23"/>
    </row>
    <row r="145" spans="2:2" ht="12.75">
      <c r="B145" s="23"/>
    </row>
    <row r="146" spans="2:2" ht="12.75">
      <c r="B146" s="23"/>
    </row>
    <row r="147" spans="2:2" ht="12.75">
      <c r="B147" s="23"/>
    </row>
    <row r="148" spans="2:2" ht="12.75">
      <c r="B148" s="23"/>
    </row>
    <row r="149" spans="2:2" ht="12.75">
      <c r="B149" s="23"/>
    </row>
    <row r="150" spans="2:2" ht="12.75">
      <c r="B150" s="23"/>
    </row>
    <row r="151" spans="2:2" ht="12.75">
      <c r="B151" s="23"/>
    </row>
    <row r="152" spans="2:2" ht="12.75">
      <c r="B152" s="23"/>
    </row>
    <row r="153" spans="2:2" ht="12.75">
      <c r="B153" s="23"/>
    </row>
    <row r="154" spans="2:2" ht="12.75">
      <c r="B154" s="23"/>
    </row>
    <row r="155" spans="2:2" ht="12.75">
      <c r="B155" s="23"/>
    </row>
    <row r="156" spans="2:2" ht="12.75">
      <c r="B156" s="23"/>
    </row>
    <row r="157" spans="2:2" ht="12.75">
      <c r="B157" s="23"/>
    </row>
    <row r="158" spans="2:2" ht="12.75">
      <c r="B158" s="23"/>
    </row>
    <row r="159" spans="2:2" ht="12.75">
      <c r="B159" s="23"/>
    </row>
    <row r="160" spans="2:2" ht="12.75">
      <c r="B160" s="23"/>
    </row>
    <row r="161" spans="2:2" ht="12.75">
      <c r="B161" s="23"/>
    </row>
    <row r="162" spans="2:2" ht="12.75">
      <c r="B162" s="23"/>
    </row>
    <row r="163" spans="2:2" ht="12.75">
      <c r="B163" s="23"/>
    </row>
    <row r="164" spans="2:2" ht="12.75">
      <c r="B164" s="23"/>
    </row>
    <row r="165" spans="2:2" ht="12.75">
      <c r="B165" s="23"/>
    </row>
    <row r="166" spans="2:2" ht="12.75">
      <c r="B166" s="23"/>
    </row>
    <row r="167" spans="2:2" ht="12.75">
      <c r="B167" s="23"/>
    </row>
    <row r="168" spans="2:2" ht="12.75">
      <c r="B168" s="23"/>
    </row>
    <row r="169" spans="2:2" ht="12.75">
      <c r="B169" s="23"/>
    </row>
    <row r="170" spans="2:2" ht="12.75">
      <c r="B170" s="23"/>
    </row>
    <row r="171" spans="2:2" ht="12.75">
      <c r="B171" s="23"/>
    </row>
    <row r="172" spans="2:2" ht="12.75">
      <c r="B172" s="23"/>
    </row>
    <row r="173" spans="2:2" ht="12.75">
      <c r="B173" s="23"/>
    </row>
    <row r="174" spans="2:2" ht="12.75">
      <c r="B174" s="23"/>
    </row>
    <row r="175" spans="2:2" ht="12.75">
      <c r="B175" s="23"/>
    </row>
    <row r="176" spans="2:2" ht="12.75">
      <c r="B176" s="23"/>
    </row>
    <row r="177" spans="2:2" ht="12.75">
      <c r="B177" s="23"/>
    </row>
    <row r="178" spans="2:2" ht="12.75">
      <c r="B178" s="23"/>
    </row>
    <row r="179" spans="2:2" ht="12.75">
      <c r="B179" s="23"/>
    </row>
    <row r="180" spans="2:2" ht="12.75">
      <c r="B180" s="23"/>
    </row>
    <row r="181" spans="2:2" ht="12.75">
      <c r="B181" s="23"/>
    </row>
    <row r="182" spans="2:2" ht="12.75">
      <c r="B182" s="23"/>
    </row>
    <row r="183" spans="2:2" ht="12.75">
      <c r="B183" s="23"/>
    </row>
    <row r="184" spans="2:2" ht="12.75">
      <c r="B184" s="23"/>
    </row>
    <row r="185" spans="2:2" ht="12.75">
      <c r="B185" s="23"/>
    </row>
    <row r="186" spans="2:2" ht="12.75">
      <c r="B186" s="23"/>
    </row>
    <row r="187" spans="2:2" ht="12.75">
      <c r="B187" s="23"/>
    </row>
    <row r="188" spans="2:2" ht="12.75">
      <c r="B188" s="23"/>
    </row>
    <row r="189" spans="2:2" ht="12.75">
      <c r="B189" s="23"/>
    </row>
    <row r="190" spans="2:2" ht="12.75">
      <c r="B190" s="23"/>
    </row>
    <row r="191" spans="2:2" ht="12.75">
      <c r="B191" s="23"/>
    </row>
    <row r="192" spans="2:2" ht="12.75">
      <c r="B192" s="23"/>
    </row>
    <row r="193" spans="2:2" ht="12.75">
      <c r="B193" s="23"/>
    </row>
    <row r="194" spans="2:2" ht="12.75">
      <c r="B194" s="23"/>
    </row>
    <row r="195" spans="2:2" ht="12.75">
      <c r="B195" s="23"/>
    </row>
    <row r="196" spans="2:2" ht="12.75">
      <c r="B196" s="23"/>
    </row>
    <row r="197" spans="2:2" ht="12.75">
      <c r="B197" s="23"/>
    </row>
    <row r="198" spans="2:2" ht="12.75">
      <c r="B198" s="23"/>
    </row>
    <row r="199" spans="2:2" ht="12.75">
      <c r="B199" s="23"/>
    </row>
    <row r="200" spans="2:2" ht="12.75">
      <c r="B200" s="23"/>
    </row>
    <row r="201" spans="2:2" ht="12.75">
      <c r="B201" s="23"/>
    </row>
    <row r="202" spans="2:2" ht="12.75">
      <c r="B202" s="23"/>
    </row>
    <row r="203" spans="2:2" ht="12.75">
      <c r="B203" s="23"/>
    </row>
    <row r="204" spans="2:2" ht="12.75">
      <c r="B204" s="23"/>
    </row>
    <row r="205" spans="2:2" ht="12.75">
      <c r="B205" s="23"/>
    </row>
    <row r="206" spans="2:2" ht="12.75">
      <c r="B206" s="23"/>
    </row>
    <row r="207" spans="2:2" ht="12.75">
      <c r="B207" s="23"/>
    </row>
    <row r="208" spans="2:2" ht="12.75">
      <c r="B208" s="23"/>
    </row>
    <row r="209" spans="2:2" ht="12.75">
      <c r="B209" s="23"/>
    </row>
    <row r="210" spans="2:2" ht="12.75">
      <c r="B210" s="23"/>
    </row>
    <row r="211" spans="2:2" ht="12.75">
      <c r="B211" s="23"/>
    </row>
    <row r="212" spans="2:2" ht="12.75">
      <c r="B212" s="23"/>
    </row>
    <row r="213" spans="2:2" ht="12.75">
      <c r="B213" s="23"/>
    </row>
    <row r="214" spans="2:2" ht="12.75">
      <c r="B214" s="23"/>
    </row>
    <row r="215" spans="2:2" ht="12.75">
      <c r="B215" s="23"/>
    </row>
    <row r="216" spans="2:2" ht="12.75">
      <c r="B216" s="23"/>
    </row>
    <row r="217" spans="2:2" ht="12.75">
      <c r="B217" s="23"/>
    </row>
    <row r="218" spans="2:2" ht="12.75">
      <c r="B218" s="23"/>
    </row>
    <row r="219" spans="2:2" ht="12.75">
      <c r="B219" s="23"/>
    </row>
    <row r="220" spans="2:2" ht="12.75">
      <c r="B220" s="23"/>
    </row>
    <row r="221" spans="2:2" ht="12.75">
      <c r="B221" s="23"/>
    </row>
    <row r="222" spans="2:2" ht="12.75">
      <c r="B222" s="23"/>
    </row>
    <row r="223" spans="2:2" ht="12.75">
      <c r="B223" s="23"/>
    </row>
    <row r="224" spans="2:2" ht="12.75">
      <c r="B224" s="23"/>
    </row>
    <row r="225" spans="2:2" ht="12.75">
      <c r="B225" s="23"/>
    </row>
    <row r="226" spans="2:2" ht="12.75">
      <c r="B226" s="23"/>
    </row>
    <row r="227" spans="2:2" ht="12.75">
      <c r="B227" s="23"/>
    </row>
    <row r="228" spans="2:2" ht="12.75">
      <c r="B228" s="23"/>
    </row>
    <row r="229" spans="2:2" ht="12.75">
      <c r="B229" s="23"/>
    </row>
    <row r="230" spans="2:2" ht="12.75">
      <c r="B230" s="23"/>
    </row>
    <row r="231" spans="2:2" ht="12.75">
      <c r="B231" s="23"/>
    </row>
    <row r="232" spans="2:2" ht="12.75">
      <c r="B232" s="23"/>
    </row>
    <row r="233" spans="2:2" ht="12.75">
      <c r="B233" s="23"/>
    </row>
    <row r="234" spans="2:2" ht="12.75">
      <c r="B234" s="23"/>
    </row>
    <row r="235" spans="2:2" ht="12.75">
      <c r="B235" s="23"/>
    </row>
    <row r="236" spans="2:2" ht="12.75">
      <c r="B236" s="23"/>
    </row>
    <row r="237" spans="2:2" ht="12.75">
      <c r="B237" s="23"/>
    </row>
    <row r="238" spans="2:2" ht="12.75">
      <c r="B238" s="23"/>
    </row>
    <row r="239" spans="2:2" ht="12.75">
      <c r="B239" s="23"/>
    </row>
    <row r="240" spans="2:2" ht="12.75">
      <c r="B240" s="23"/>
    </row>
    <row r="241" spans="2:2" ht="12.75">
      <c r="B241" s="23"/>
    </row>
    <row r="242" spans="2:2" ht="12.75">
      <c r="B242" s="23"/>
    </row>
    <row r="243" spans="2:2" ht="12.75">
      <c r="B243" s="23"/>
    </row>
    <row r="244" spans="2:2" ht="12.75">
      <c r="B244" s="23"/>
    </row>
    <row r="245" spans="2:2" ht="12.75">
      <c r="B245" s="23"/>
    </row>
    <row r="246" spans="2:2" ht="12.75">
      <c r="B246" s="23"/>
    </row>
    <row r="247" spans="2:2" ht="12.75">
      <c r="B247" s="23"/>
    </row>
    <row r="248" spans="2:2" ht="12.75">
      <c r="B248" s="23"/>
    </row>
    <row r="249" spans="2:2" ht="12.75">
      <c r="B249" s="23"/>
    </row>
    <row r="250" spans="2:2" ht="12.75">
      <c r="B250" s="23"/>
    </row>
    <row r="251" spans="2:2" ht="12.75">
      <c r="B251" s="23"/>
    </row>
    <row r="252" spans="2:2" ht="12.75">
      <c r="B252" s="23"/>
    </row>
    <row r="253" spans="2:2" ht="12.75">
      <c r="B253" s="23"/>
    </row>
    <row r="254" spans="2:2" ht="12.75">
      <c r="B254" s="23"/>
    </row>
    <row r="255" spans="2:2" ht="12.75">
      <c r="B255" s="23"/>
    </row>
    <row r="256" spans="2:2" ht="12.75">
      <c r="B256" s="23"/>
    </row>
    <row r="257" spans="2:2" ht="12.75">
      <c r="B257" s="23"/>
    </row>
    <row r="258" spans="2:2" ht="12.75">
      <c r="B258" s="23"/>
    </row>
    <row r="259" spans="2:2" ht="12.75">
      <c r="B259" s="23"/>
    </row>
    <row r="260" spans="2:2" ht="12.75">
      <c r="B260" s="23"/>
    </row>
    <row r="261" spans="2:2" ht="12.75">
      <c r="B261" s="23"/>
    </row>
    <row r="262" spans="2:2" ht="12.75">
      <c r="B262" s="23"/>
    </row>
    <row r="263" spans="2:2" ht="12.75">
      <c r="B263" s="23"/>
    </row>
    <row r="264" spans="2:2" ht="12.75">
      <c r="B264" s="23"/>
    </row>
    <row r="265" spans="2:2" ht="12.75">
      <c r="B265" s="23"/>
    </row>
    <row r="266" spans="2:2" ht="12.75">
      <c r="B266" s="23"/>
    </row>
    <row r="267" spans="2:2" ht="12.75">
      <c r="B267" s="23"/>
    </row>
    <row r="268" spans="2:2" ht="12.75">
      <c r="B268" s="23"/>
    </row>
    <row r="269" spans="2:2" ht="12.75">
      <c r="B269" s="23"/>
    </row>
    <row r="270" spans="2:2" ht="12.75">
      <c r="B270" s="23"/>
    </row>
    <row r="271" spans="2:2" ht="12.75">
      <c r="B271" s="23"/>
    </row>
    <row r="272" spans="2:2" ht="12.75">
      <c r="B272" s="23"/>
    </row>
    <row r="273" spans="2:2" ht="12.75">
      <c r="B273" s="23"/>
    </row>
    <row r="274" spans="2:2" ht="12.75">
      <c r="B274" s="23"/>
    </row>
    <row r="275" spans="2:2" ht="12.75">
      <c r="B275" s="23"/>
    </row>
    <row r="276" spans="2:2" ht="12.75">
      <c r="B276" s="23"/>
    </row>
    <row r="277" spans="2:2" ht="12.75">
      <c r="B277" s="23"/>
    </row>
    <row r="278" spans="2:2" ht="12.75">
      <c r="B278" s="23"/>
    </row>
    <row r="279" spans="2:2" ht="12.75">
      <c r="B279" s="23"/>
    </row>
    <row r="280" spans="2:2" ht="12.75">
      <c r="B280" s="23"/>
    </row>
    <row r="281" spans="2:2" ht="12.75">
      <c r="B281" s="23"/>
    </row>
    <row r="282" spans="2:2" ht="12.75">
      <c r="B282" s="23"/>
    </row>
    <row r="283" spans="2:2" ht="12.75">
      <c r="B283" s="23"/>
    </row>
    <row r="284" spans="2:2" ht="12.75">
      <c r="B284" s="23"/>
    </row>
    <row r="285" spans="2:2" ht="12.75">
      <c r="B285" s="23"/>
    </row>
    <row r="286" spans="2:2" ht="12.75">
      <c r="B286" s="23"/>
    </row>
    <row r="287" spans="2:2" ht="12.75">
      <c r="B287" s="23"/>
    </row>
    <row r="288" spans="2:2" ht="12.75">
      <c r="B288" s="23"/>
    </row>
    <row r="289" spans="2:2" ht="12.75">
      <c r="B289" s="23"/>
    </row>
    <row r="290" spans="2:2" ht="12.75">
      <c r="B290" s="23"/>
    </row>
    <row r="291" spans="2:2" ht="12.75">
      <c r="B291" s="23"/>
    </row>
    <row r="292" spans="2:2" ht="12.75">
      <c r="B292" s="23"/>
    </row>
    <row r="293" spans="2:2" ht="12.75">
      <c r="B293" s="23"/>
    </row>
    <row r="294" spans="2:2" ht="12.75">
      <c r="B294" s="23"/>
    </row>
    <row r="295" spans="2:2" ht="12.75">
      <c r="B295" s="23"/>
    </row>
    <row r="296" spans="2:2" ht="12.75">
      <c r="B296" s="23"/>
    </row>
    <row r="297" spans="2:2" ht="12.75">
      <c r="B297" s="23"/>
    </row>
    <row r="298" spans="2:2" ht="12.75">
      <c r="B298" s="23"/>
    </row>
    <row r="299" spans="2:2" ht="12.75">
      <c r="B299" s="23"/>
    </row>
    <row r="300" spans="2:2" ht="12.75">
      <c r="B300" s="23"/>
    </row>
    <row r="301" spans="2:2" ht="12.75">
      <c r="B301" s="23"/>
    </row>
    <row r="302" spans="2:2" ht="12.75">
      <c r="B302" s="23"/>
    </row>
    <row r="303" spans="2:2" ht="12.75">
      <c r="B303" s="23"/>
    </row>
    <row r="304" spans="2:2" ht="12.75">
      <c r="B304" s="23"/>
    </row>
    <row r="305" spans="2:2" ht="12.75">
      <c r="B305" s="23"/>
    </row>
    <row r="306" spans="2:2" ht="12.75">
      <c r="B306" s="23"/>
    </row>
    <row r="307" spans="2:2" ht="12.75">
      <c r="B307" s="23"/>
    </row>
    <row r="308" spans="2:2" ht="12.75">
      <c r="B308" s="23"/>
    </row>
    <row r="309" spans="2:2" ht="12.75">
      <c r="B309" s="23"/>
    </row>
    <row r="310" spans="2:2" ht="12.75">
      <c r="B310" s="23"/>
    </row>
    <row r="311" spans="2:2" ht="12.75">
      <c r="B311" s="23"/>
    </row>
    <row r="312" spans="2:2" ht="12.75">
      <c r="B312" s="23"/>
    </row>
    <row r="313" spans="2:2" ht="12.75">
      <c r="B313" s="23"/>
    </row>
    <row r="314" spans="2:2" ht="12.75">
      <c r="B314" s="23"/>
    </row>
    <row r="315" spans="2:2" ht="12.75">
      <c r="B315" s="23"/>
    </row>
    <row r="316" spans="2:2" ht="12.75">
      <c r="B316" s="23"/>
    </row>
    <row r="317" spans="2:2" ht="12.75">
      <c r="B317" s="23"/>
    </row>
    <row r="318" spans="2:2" ht="12.75">
      <c r="B318" s="23"/>
    </row>
    <row r="319" spans="2:2" ht="12.75">
      <c r="B319" s="23"/>
    </row>
    <row r="320" spans="2:2" ht="12.75">
      <c r="B320" s="23"/>
    </row>
    <row r="321" spans="2:2" ht="12.75">
      <c r="B321" s="23"/>
    </row>
    <row r="322" spans="2:2" ht="12.75">
      <c r="B322" s="23"/>
    </row>
    <row r="323" spans="2:2" ht="12.75">
      <c r="B323" s="23"/>
    </row>
    <row r="324" spans="2:2" ht="12.75">
      <c r="B324" s="23"/>
    </row>
    <row r="325" spans="2:2" ht="12.75">
      <c r="B325" s="23"/>
    </row>
    <row r="326" spans="2:2" ht="12.75">
      <c r="B326" s="23"/>
    </row>
    <row r="327" spans="2:2" ht="12.75">
      <c r="B327" s="23"/>
    </row>
    <row r="328" spans="2:2" ht="12.75">
      <c r="B328" s="23"/>
    </row>
    <row r="329" spans="2:2" ht="12.75">
      <c r="B329" s="23"/>
    </row>
    <row r="330" spans="2:2" ht="12.75">
      <c r="B330" s="23"/>
    </row>
    <row r="331" spans="2:2" ht="12.75">
      <c r="B331" s="23"/>
    </row>
    <row r="332" spans="2:2" ht="12.75">
      <c r="B332" s="23"/>
    </row>
    <row r="333" spans="2:2" ht="12.75">
      <c r="B333" s="23"/>
    </row>
    <row r="334" spans="2:2" ht="12.75">
      <c r="B334" s="23"/>
    </row>
    <row r="335" spans="2:2" ht="12.75">
      <c r="B335" s="23"/>
    </row>
    <row r="336" spans="2:2" ht="12.75">
      <c r="B336" s="23"/>
    </row>
    <row r="337" spans="2:2" ht="12.75">
      <c r="B337" s="23"/>
    </row>
    <row r="338" spans="2:2" ht="12.75">
      <c r="B338" s="23"/>
    </row>
    <row r="339" spans="2:2" ht="12.75">
      <c r="B339" s="23"/>
    </row>
    <row r="340" spans="2:2" ht="12.75">
      <c r="B340" s="23"/>
    </row>
    <row r="341" spans="2:2" ht="12.75">
      <c r="B341" s="23"/>
    </row>
    <row r="342" spans="2:2" ht="12.75">
      <c r="B342" s="23"/>
    </row>
    <row r="343" spans="2:2" ht="12.75">
      <c r="B343" s="23"/>
    </row>
    <row r="344" spans="2:2" ht="12.75">
      <c r="B344" s="23"/>
    </row>
    <row r="345" spans="2:2" ht="12.75">
      <c r="B345" s="23"/>
    </row>
    <row r="346" spans="2:2" ht="12.75">
      <c r="B346" s="23"/>
    </row>
    <row r="347" spans="2:2" ht="12.75">
      <c r="B347" s="23"/>
    </row>
    <row r="348" spans="2:2" ht="12.75">
      <c r="B348" s="23"/>
    </row>
    <row r="349" spans="2:2" ht="12.75">
      <c r="B349" s="23"/>
    </row>
    <row r="350" spans="2:2" ht="12.75">
      <c r="B350" s="23"/>
    </row>
    <row r="351" spans="2:2" ht="12.75">
      <c r="B351" s="23"/>
    </row>
    <row r="352" spans="2:2" ht="12.75">
      <c r="B352" s="23"/>
    </row>
    <row r="353" spans="2:2" ht="12.75">
      <c r="B353" s="23"/>
    </row>
    <row r="354" spans="2:2" ht="12.75">
      <c r="B354" s="23"/>
    </row>
    <row r="355" spans="2:2" ht="12.75">
      <c r="B355" s="23"/>
    </row>
    <row r="356" spans="2:2" ht="12.75">
      <c r="B356" s="23"/>
    </row>
    <row r="357" spans="2:2" ht="12.75">
      <c r="B357" s="23"/>
    </row>
    <row r="358" spans="2:2" ht="12.75">
      <c r="B358" s="23"/>
    </row>
    <row r="359" spans="2:2" ht="12.75">
      <c r="B359" s="23"/>
    </row>
    <row r="360" spans="2:2" ht="12.75">
      <c r="B360" s="23"/>
    </row>
    <row r="361" spans="2:2" ht="12.75">
      <c r="B361" s="23"/>
    </row>
    <row r="362" spans="2:2" ht="12.75">
      <c r="B362" s="23"/>
    </row>
    <row r="363" spans="2:2" ht="12.75">
      <c r="B363" s="23"/>
    </row>
    <row r="364" spans="2:2" ht="12.75">
      <c r="B364" s="23"/>
    </row>
    <row r="365" spans="2:2" ht="12.75">
      <c r="B365" s="23"/>
    </row>
    <row r="366" spans="2:2" ht="12.75">
      <c r="B366" s="23"/>
    </row>
    <row r="367" spans="2:2" ht="12.75">
      <c r="B367" s="23"/>
    </row>
    <row r="368" spans="2:2" ht="12.75">
      <c r="B368" s="23"/>
    </row>
    <row r="369" spans="2:2" ht="12.75">
      <c r="B369" s="23"/>
    </row>
    <row r="370" spans="2:2" ht="12.75">
      <c r="B370" s="23"/>
    </row>
    <row r="371" spans="2:2" ht="12.75">
      <c r="B371" s="23"/>
    </row>
    <row r="372" spans="2:2" ht="12.75">
      <c r="B372" s="23"/>
    </row>
    <row r="373" spans="2:2" ht="12.75">
      <c r="B373" s="23"/>
    </row>
    <row r="374" spans="2:2" ht="12.75">
      <c r="B374" s="23"/>
    </row>
    <row r="375" spans="2:2" ht="12.75">
      <c r="B375" s="23"/>
    </row>
    <row r="376" spans="2:2" ht="12.75">
      <c r="B376" s="23"/>
    </row>
    <row r="377" spans="2:2" ht="12.75">
      <c r="B377" s="23"/>
    </row>
    <row r="378" spans="2:2" ht="12.75">
      <c r="B378" s="23"/>
    </row>
    <row r="379" spans="2:2" ht="12.75">
      <c r="B379" s="23"/>
    </row>
    <row r="380" spans="2:2" ht="12.75">
      <c r="B380" s="23"/>
    </row>
    <row r="381" spans="2:2" ht="12.75">
      <c r="B381" s="23"/>
    </row>
    <row r="382" spans="2:2" ht="12.75">
      <c r="B382" s="23"/>
    </row>
    <row r="383" spans="2:2" ht="12.75">
      <c r="B383" s="23"/>
    </row>
    <row r="384" spans="2:2" ht="12.75">
      <c r="B384" s="23"/>
    </row>
    <row r="385" spans="2:2" ht="12.75">
      <c r="B385" s="23"/>
    </row>
    <row r="386" spans="2:2" ht="12.75">
      <c r="B386" s="23"/>
    </row>
    <row r="387" spans="2:2" ht="12.75">
      <c r="B387" s="23"/>
    </row>
    <row r="388" spans="2:2" ht="12.75">
      <c r="B388" s="23"/>
    </row>
    <row r="389" spans="2:2" ht="12.75">
      <c r="B389" s="23"/>
    </row>
    <row r="390" spans="2:2" ht="12.75">
      <c r="B390" s="23"/>
    </row>
    <row r="391" spans="2:2" ht="12.75">
      <c r="B391" s="23"/>
    </row>
    <row r="392" spans="2:2" ht="12.75">
      <c r="B392" s="23"/>
    </row>
    <row r="393" spans="2:2" ht="12.75">
      <c r="B393" s="23"/>
    </row>
    <row r="394" spans="2:2" ht="12.75">
      <c r="B394" s="23"/>
    </row>
    <row r="395" spans="2:2" ht="12.75">
      <c r="B395" s="23"/>
    </row>
    <row r="396" spans="2:2" ht="12.75">
      <c r="B396" s="23"/>
    </row>
    <row r="397" spans="2:2" ht="12.75">
      <c r="B397" s="23"/>
    </row>
    <row r="398" spans="2:2" ht="12.75">
      <c r="B398" s="23"/>
    </row>
    <row r="399" spans="2:2" ht="12.75">
      <c r="B399" s="23"/>
    </row>
    <row r="400" spans="2:2" ht="12.75">
      <c r="B400" s="23"/>
    </row>
    <row r="401" spans="2:2" ht="12.75">
      <c r="B401" s="23"/>
    </row>
    <row r="402" spans="2:2" ht="12.75">
      <c r="B402" s="23"/>
    </row>
    <row r="403" spans="2:2" ht="12.75">
      <c r="B403" s="23"/>
    </row>
    <row r="404" spans="2:2" ht="12.75">
      <c r="B404" s="23"/>
    </row>
    <row r="405" spans="2:2" ht="12.75">
      <c r="B405" s="23"/>
    </row>
    <row r="406" spans="2:2" ht="12.75">
      <c r="B406" s="23"/>
    </row>
    <row r="407" spans="2:2" ht="12.75">
      <c r="B407" s="23"/>
    </row>
    <row r="408" spans="2:2" ht="12.75">
      <c r="B408" s="23"/>
    </row>
    <row r="409" spans="2:2" ht="12.75">
      <c r="B409" s="23"/>
    </row>
    <row r="410" spans="2:2" ht="12.75">
      <c r="B410" s="23"/>
    </row>
    <row r="411" spans="2:2" ht="12.75">
      <c r="B411" s="23"/>
    </row>
    <row r="412" spans="2:2" ht="12.75">
      <c r="B412" s="23"/>
    </row>
    <row r="413" spans="2:2" ht="12.75">
      <c r="B413" s="23"/>
    </row>
    <row r="414" spans="2:2" ht="12.75">
      <c r="B414" s="23"/>
    </row>
    <row r="415" spans="2:2" ht="12.75">
      <c r="B415" s="23"/>
    </row>
    <row r="416" spans="2:2" ht="12.75">
      <c r="B416" s="23"/>
    </row>
    <row r="417" spans="2:2" ht="12.75">
      <c r="B417" s="23"/>
    </row>
    <row r="418" spans="2:2" ht="12.75">
      <c r="B418" s="23"/>
    </row>
    <row r="419" spans="2:2" ht="12.75">
      <c r="B419" s="23"/>
    </row>
    <row r="420" spans="2:2" ht="12.75">
      <c r="B420" s="23"/>
    </row>
    <row r="421" spans="2:2" ht="12.75">
      <c r="B421" s="23"/>
    </row>
    <row r="422" spans="2:2" ht="12.75">
      <c r="B422" s="23"/>
    </row>
    <row r="423" spans="2:2" ht="12.75">
      <c r="B423" s="23"/>
    </row>
    <row r="424" spans="2:2" ht="12.75">
      <c r="B424" s="23"/>
    </row>
    <row r="425" spans="2:2" ht="12.75">
      <c r="B425" s="23"/>
    </row>
    <row r="426" spans="2:2" ht="12.75">
      <c r="B426" s="23"/>
    </row>
    <row r="427" spans="2:2" ht="12.75">
      <c r="B427" s="23"/>
    </row>
    <row r="428" spans="2:2" ht="12.75">
      <c r="B428" s="23"/>
    </row>
    <row r="429" spans="2:2" ht="12.75">
      <c r="B429" s="23"/>
    </row>
    <row r="430" spans="2:2" ht="12.75">
      <c r="B430" s="23"/>
    </row>
    <row r="431" spans="2:2" ht="12.75">
      <c r="B431" s="23"/>
    </row>
    <row r="432" spans="2:2" ht="12.75">
      <c r="B432" s="23"/>
    </row>
    <row r="433" spans="2:2" ht="12.75">
      <c r="B433" s="23"/>
    </row>
    <row r="434" spans="2:2" ht="12.75">
      <c r="B434" s="23"/>
    </row>
    <row r="435" spans="2:2" ht="12.75">
      <c r="B435" s="23"/>
    </row>
    <row r="436" spans="2:2" ht="12.75">
      <c r="B436" s="23"/>
    </row>
    <row r="437" spans="2:2" ht="12.75">
      <c r="B437" s="23"/>
    </row>
    <row r="438" spans="2:2" ht="12.75">
      <c r="B438" s="23"/>
    </row>
    <row r="439" spans="2:2" ht="12.75">
      <c r="B439" s="23"/>
    </row>
    <row r="440" spans="2:2" ht="12.75">
      <c r="B440" s="23"/>
    </row>
    <row r="441" spans="2:2" ht="12.75">
      <c r="B441" s="23"/>
    </row>
    <row r="442" spans="2:2" ht="12.75">
      <c r="B442" s="23"/>
    </row>
    <row r="443" spans="2:2" ht="12.75">
      <c r="B443" s="23"/>
    </row>
    <row r="444" spans="2:2" ht="12.75">
      <c r="B444" s="23"/>
    </row>
    <row r="445" spans="2:2" ht="12.75">
      <c r="B445" s="23"/>
    </row>
    <row r="446" spans="2:2" ht="12.75">
      <c r="B446" s="23"/>
    </row>
    <row r="447" spans="2:2" ht="12.75">
      <c r="B447" s="23"/>
    </row>
    <row r="448" spans="2:2" ht="12.75">
      <c r="B448" s="23"/>
    </row>
    <row r="449" spans="2:2" ht="12.75">
      <c r="B449" s="23"/>
    </row>
    <row r="450" spans="2:2" ht="12.75">
      <c r="B450" s="23"/>
    </row>
    <row r="451" spans="2:2" ht="12.75">
      <c r="B451" s="23"/>
    </row>
    <row r="452" spans="2:2" ht="12.75">
      <c r="B452" s="23"/>
    </row>
    <row r="453" spans="2:2" ht="12.75">
      <c r="B453" s="23"/>
    </row>
    <row r="454" spans="2:2" ht="12.75">
      <c r="B454" s="23"/>
    </row>
    <row r="455" spans="2:2" ht="12.75">
      <c r="B455" s="23"/>
    </row>
    <row r="456" spans="2:2" ht="12.75">
      <c r="B456" s="23"/>
    </row>
    <row r="457" spans="2:2" ht="12.75">
      <c r="B457" s="23"/>
    </row>
    <row r="458" spans="2:2" ht="12.75">
      <c r="B458" s="23"/>
    </row>
    <row r="459" spans="2:2" ht="12.75">
      <c r="B459" s="23"/>
    </row>
    <row r="460" spans="2:2" ht="12.75">
      <c r="B460" s="23"/>
    </row>
    <row r="461" spans="2:2" ht="12.75">
      <c r="B461" s="23"/>
    </row>
    <row r="462" spans="2:2" ht="12.75">
      <c r="B462" s="23"/>
    </row>
    <row r="463" spans="2:2" ht="12.75">
      <c r="B463" s="23"/>
    </row>
    <row r="464" spans="2:2" ht="12.75">
      <c r="B464" s="23"/>
    </row>
    <row r="465" spans="2:2" ht="12.75">
      <c r="B465" s="23"/>
    </row>
    <row r="466" spans="2:2" ht="12.75">
      <c r="B466" s="23"/>
    </row>
    <row r="467" spans="2:2" ht="12.75">
      <c r="B467" s="23"/>
    </row>
    <row r="468" spans="2:2" ht="12.75">
      <c r="B468" s="23"/>
    </row>
    <row r="469" spans="2:2" ht="12.75">
      <c r="B469" s="23"/>
    </row>
    <row r="470" spans="2:2" ht="12.75">
      <c r="B470" s="23"/>
    </row>
    <row r="471" spans="2:2" ht="12.75">
      <c r="B471" s="23"/>
    </row>
    <row r="472" spans="2:2" ht="12.75">
      <c r="B472" s="23"/>
    </row>
    <row r="473" spans="2:2" ht="12.75">
      <c r="B473" s="23"/>
    </row>
    <row r="474" spans="2:2" ht="12.75">
      <c r="B474" s="23"/>
    </row>
    <row r="475" spans="2:2" ht="12.75">
      <c r="B475" s="23"/>
    </row>
    <row r="476" spans="2:2" ht="12.75">
      <c r="B476" s="23"/>
    </row>
    <row r="477" spans="2:2" ht="12.75">
      <c r="B477" s="23"/>
    </row>
    <row r="478" spans="2:2" ht="12.75">
      <c r="B478" s="23"/>
    </row>
    <row r="479" spans="2:2" ht="12.75">
      <c r="B479" s="23"/>
    </row>
    <row r="480" spans="2:2" ht="12.75">
      <c r="B480" s="23"/>
    </row>
    <row r="481" spans="2:2" ht="12.75">
      <c r="B481" s="23"/>
    </row>
    <row r="482" spans="2:2" ht="12.75">
      <c r="B482" s="23"/>
    </row>
    <row r="483" spans="2:2" ht="12.75">
      <c r="B483" s="23"/>
    </row>
    <row r="484" spans="2:2" ht="12.75">
      <c r="B484" s="23"/>
    </row>
    <row r="485" spans="2:2" ht="12.75">
      <c r="B485" s="23"/>
    </row>
    <row r="486" spans="2:2" ht="12.75">
      <c r="B486" s="23"/>
    </row>
    <row r="487" spans="2:2" ht="12.75">
      <c r="B487" s="23"/>
    </row>
    <row r="488" spans="2:2" ht="12.75">
      <c r="B488" s="23"/>
    </row>
    <row r="489" spans="2:2" ht="12.75">
      <c r="B489" s="23"/>
    </row>
    <row r="490" spans="2:2" ht="12.75">
      <c r="B490" s="23"/>
    </row>
    <row r="491" spans="2:2" ht="12.75">
      <c r="B491" s="23"/>
    </row>
    <row r="492" spans="2:2" ht="12.75">
      <c r="B492" s="23"/>
    </row>
    <row r="493" spans="2:2" ht="12.75">
      <c r="B493" s="23"/>
    </row>
    <row r="494" spans="2:2" ht="12.75">
      <c r="B494" s="23"/>
    </row>
    <row r="495" spans="2:2" ht="12.75">
      <c r="B495" s="23"/>
    </row>
    <row r="496" spans="2:2" ht="12.75">
      <c r="B496" s="23"/>
    </row>
    <row r="497" spans="2:2" ht="12.75">
      <c r="B497" s="23"/>
    </row>
    <row r="498" spans="2:2" ht="12.75">
      <c r="B498" s="23"/>
    </row>
    <row r="499" spans="2:2" ht="12.75">
      <c r="B499" s="23"/>
    </row>
    <row r="500" spans="2:2" ht="12.75">
      <c r="B500" s="23"/>
    </row>
    <row r="501" spans="2:2" ht="12.75">
      <c r="B501" s="23"/>
    </row>
    <row r="502" spans="2:2" ht="12.75">
      <c r="B502" s="23"/>
    </row>
    <row r="503" spans="2:2" ht="12.75">
      <c r="B503" s="23"/>
    </row>
    <row r="504" spans="2:2" ht="12.75">
      <c r="B504" s="23"/>
    </row>
    <row r="505" spans="2:2" ht="12.75">
      <c r="B505" s="23"/>
    </row>
    <row r="506" spans="2:2" ht="12.75">
      <c r="B506" s="23"/>
    </row>
    <row r="507" spans="2:2" ht="12.75">
      <c r="B507" s="23"/>
    </row>
    <row r="508" spans="2:2" ht="12.75">
      <c r="B508" s="23"/>
    </row>
    <row r="509" spans="2:2" ht="12.75">
      <c r="B509" s="23"/>
    </row>
    <row r="510" spans="2:2" ht="12.75">
      <c r="B510" s="23"/>
    </row>
    <row r="511" spans="2:2" ht="12.75">
      <c r="B511" s="23"/>
    </row>
    <row r="512" spans="2:2" ht="12.75">
      <c r="B512" s="23"/>
    </row>
    <row r="513" spans="2:2" ht="12.75">
      <c r="B513" s="23"/>
    </row>
    <row r="514" spans="2:2" ht="12.75">
      <c r="B514" s="23"/>
    </row>
    <row r="515" spans="2:2" ht="12.75">
      <c r="B515" s="23"/>
    </row>
    <row r="516" spans="2:2" ht="12.75">
      <c r="B516" s="23"/>
    </row>
    <row r="517" spans="2:2" ht="12.75">
      <c r="B517" s="23"/>
    </row>
    <row r="518" spans="2:2" ht="12.75">
      <c r="B518" s="23"/>
    </row>
    <row r="519" spans="2:2" ht="12.75">
      <c r="B519" s="23"/>
    </row>
    <row r="520" spans="2:2" ht="12.75">
      <c r="B520" s="23"/>
    </row>
    <row r="521" spans="2:2" ht="12.75">
      <c r="B521" s="23"/>
    </row>
    <row r="522" spans="2:2" ht="12.75">
      <c r="B522" s="23"/>
    </row>
    <row r="523" spans="2:2" ht="12.75">
      <c r="B523" s="23"/>
    </row>
    <row r="524" spans="2:2" ht="12.75">
      <c r="B524" s="23"/>
    </row>
    <row r="525" spans="2:2" ht="12.75">
      <c r="B525" s="23"/>
    </row>
    <row r="526" spans="2:2" ht="12.75">
      <c r="B526" s="23"/>
    </row>
    <row r="527" spans="2:2" ht="12.75">
      <c r="B527" s="23"/>
    </row>
    <row r="528" spans="2:2" ht="12.75">
      <c r="B528" s="23"/>
    </row>
    <row r="529" spans="2:2" ht="12.75">
      <c r="B529" s="23"/>
    </row>
    <row r="530" spans="2:2" ht="12.75">
      <c r="B530" s="23"/>
    </row>
    <row r="531" spans="2:2" ht="12.75">
      <c r="B531" s="23"/>
    </row>
    <row r="532" spans="2:2" ht="12.75">
      <c r="B532" s="23"/>
    </row>
    <row r="533" spans="2:2" ht="12.75">
      <c r="B533" s="23"/>
    </row>
    <row r="534" spans="2:2" ht="12.75">
      <c r="B534" s="23"/>
    </row>
    <row r="535" spans="2:2" ht="12.75">
      <c r="B535" s="23"/>
    </row>
    <row r="536" spans="2:2" ht="12.75">
      <c r="B536" s="23"/>
    </row>
    <row r="537" spans="2:2" ht="12.75">
      <c r="B537" s="23"/>
    </row>
    <row r="538" spans="2:2" ht="12.75">
      <c r="B538" s="23"/>
    </row>
    <row r="539" spans="2:2" ht="12.75">
      <c r="B539" s="23"/>
    </row>
    <row r="540" spans="2:2" ht="12.75">
      <c r="B540" s="23"/>
    </row>
    <row r="541" spans="2:2" ht="12.75">
      <c r="B541" s="23"/>
    </row>
    <row r="542" spans="2:2" ht="12.75">
      <c r="B542" s="23"/>
    </row>
    <row r="543" spans="2:2" ht="12.75">
      <c r="B543" s="23"/>
    </row>
    <row r="544" spans="2:2" ht="12.75">
      <c r="B544" s="23"/>
    </row>
    <row r="545" spans="2:2" ht="12.75">
      <c r="B545" s="23"/>
    </row>
    <row r="546" spans="2:2" ht="12.75">
      <c r="B546" s="23"/>
    </row>
    <row r="547" spans="2:2" ht="12.75">
      <c r="B547" s="23"/>
    </row>
    <row r="548" spans="2:2" ht="12.75">
      <c r="B548" s="23"/>
    </row>
    <row r="549" spans="2:2" ht="12.75">
      <c r="B549" s="23"/>
    </row>
    <row r="550" spans="2:2" ht="12.75">
      <c r="B550" s="23"/>
    </row>
    <row r="551" spans="2:2" ht="12.75">
      <c r="B551" s="23"/>
    </row>
    <row r="552" spans="2:2" ht="12.75">
      <c r="B552" s="23"/>
    </row>
    <row r="553" spans="2:2" ht="12.75">
      <c r="B553" s="23"/>
    </row>
    <row r="554" spans="2:2" ht="12.75">
      <c r="B554" s="23"/>
    </row>
    <row r="555" spans="2:2" ht="12.75">
      <c r="B555" s="23"/>
    </row>
    <row r="556" spans="2:2" ht="12.75">
      <c r="B556" s="23"/>
    </row>
    <row r="557" spans="2:2" ht="12.75">
      <c r="B557" s="23"/>
    </row>
    <row r="558" spans="2:2" ht="12.75">
      <c r="B558" s="23"/>
    </row>
    <row r="559" spans="2:2" ht="12.75">
      <c r="B559" s="23"/>
    </row>
    <row r="560" spans="2:2" ht="12.75">
      <c r="B560" s="23"/>
    </row>
    <row r="561" spans="2:2" ht="12.75">
      <c r="B561" s="23"/>
    </row>
    <row r="562" spans="2:2" ht="12.75">
      <c r="B562" s="23"/>
    </row>
    <row r="563" spans="2:2" ht="12.75">
      <c r="B563" s="23"/>
    </row>
    <row r="564" spans="2:2" ht="12.75">
      <c r="B564" s="23"/>
    </row>
    <row r="565" spans="2:2" ht="12.75">
      <c r="B565" s="23"/>
    </row>
    <row r="566" spans="2:2" ht="12.75">
      <c r="B566" s="23"/>
    </row>
    <row r="567" spans="2:2" ht="12.75">
      <c r="B567" s="23"/>
    </row>
    <row r="568" spans="2:2" ht="12.75">
      <c r="B568" s="23"/>
    </row>
    <row r="569" spans="2:2" ht="12.75">
      <c r="B569" s="23"/>
    </row>
    <row r="570" spans="2:2" ht="12.75">
      <c r="B570" s="23"/>
    </row>
    <row r="571" spans="2:2" ht="12.75">
      <c r="B571" s="23"/>
    </row>
    <row r="572" spans="2:2" ht="12.75">
      <c r="B572" s="23"/>
    </row>
    <row r="573" spans="2:2" ht="12.75">
      <c r="B573" s="23"/>
    </row>
    <row r="574" spans="2:2" ht="12.75">
      <c r="B574" s="23"/>
    </row>
    <row r="575" spans="2:2" ht="12.75">
      <c r="B575" s="23"/>
    </row>
    <row r="576" spans="2:2" ht="12.75">
      <c r="B576" s="23"/>
    </row>
    <row r="577" spans="2:2" ht="12.75">
      <c r="B577" s="23"/>
    </row>
    <row r="578" spans="2:2" ht="12.75">
      <c r="B578" s="23"/>
    </row>
    <row r="579" spans="2:2" ht="12.75">
      <c r="B579" s="23"/>
    </row>
    <row r="580" spans="2:2" ht="12.75">
      <c r="B580" s="23"/>
    </row>
    <row r="581" spans="2:2" ht="12.75">
      <c r="B581" s="23"/>
    </row>
    <row r="582" spans="2:2" ht="12.75">
      <c r="B582" s="23"/>
    </row>
    <row r="583" spans="2:2" ht="12.75">
      <c r="B583" s="23"/>
    </row>
    <row r="584" spans="2:2" ht="12.75">
      <c r="B584" s="23"/>
    </row>
    <row r="585" spans="2:2" ht="12.75">
      <c r="B585" s="23"/>
    </row>
    <row r="586" spans="2:2" ht="12.75">
      <c r="B586" s="23"/>
    </row>
    <row r="587" spans="2:2" ht="12.75">
      <c r="B587" s="23"/>
    </row>
    <row r="588" spans="2:2" ht="12.75">
      <c r="B588" s="23"/>
    </row>
    <row r="589" spans="2:2" ht="12.75">
      <c r="B589" s="23"/>
    </row>
    <row r="590" spans="2:2" ht="12.75">
      <c r="B590" s="23"/>
    </row>
    <row r="591" spans="2:2" ht="12.75">
      <c r="B591" s="23"/>
    </row>
    <row r="592" spans="2:2" ht="12.75">
      <c r="B592" s="23"/>
    </row>
    <row r="593" spans="2:2" ht="12.75">
      <c r="B593" s="23"/>
    </row>
    <row r="594" spans="2:2" ht="12.75">
      <c r="B594" s="23"/>
    </row>
    <row r="595" spans="2:2" ht="12.75">
      <c r="B595" s="23"/>
    </row>
    <row r="596" spans="2:2" ht="12.75">
      <c r="B596" s="23"/>
    </row>
    <row r="597" spans="2:2" ht="12.75">
      <c r="B597" s="23"/>
    </row>
    <row r="598" spans="2:2" ht="12.75">
      <c r="B598" s="23"/>
    </row>
    <row r="599" spans="2:2" ht="12.75">
      <c r="B599" s="23"/>
    </row>
    <row r="600" spans="2:2" ht="12.75">
      <c r="B600" s="23"/>
    </row>
    <row r="601" spans="2:2" ht="12.75">
      <c r="B601" s="23"/>
    </row>
    <row r="602" spans="2:2" ht="12.75">
      <c r="B602" s="23"/>
    </row>
    <row r="603" spans="2:2" ht="12.75">
      <c r="B603" s="23"/>
    </row>
    <row r="604" spans="2:2" ht="12.75">
      <c r="B604" s="23"/>
    </row>
    <row r="605" spans="2:2" ht="12.75">
      <c r="B605" s="23"/>
    </row>
    <row r="606" spans="2:2" ht="12.75">
      <c r="B606" s="23"/>
    </row>
    <row r="607" spans="2:2" ht="12.75">
      <c r="B607" s="23"/>
    </row>
    <row r="608" spans="2:2" ht="12.75">
      <c r="B608" s="23"/>
    </row>
    <row r="609" spans="2:2" ht="12.75">
      <c r="B609" s="23"/>
    </row>
    <row r="610" spans="2:2" ht="12.75">
      <c r="B610" s="23"/>
    </row>
    <row r="611" spans="2:2" ht="12.75">
      <c r="B611" s="23"/>
    </row>
    <row r="612" spans="2:2" ht="12.75">
      <c r="B612" s="23"/>
    </row>
    <row r="613" spans="2:2" ht="12.75">
      <c r="B613" s="23"/>
    </row>
    <row r="614" spans="2:2" ht="12.75">
      <c r="B614" s="23"/>
    </row>
    <row r="615" spans="2:2" ht="12.75">
      <c r="B615" s="23"/>
    </row>
    <row r="616" spans="2:2" ht="12.75">
      <c r="B616" s="23"/>
    </row>
    <row r="617" spans="2:2" ht="12.75">
      <c r="B617" s="23"/>
    </row>
    <row r="618" spans="2:2" ht="12.75">
      <c r="B618" s="23"/>
    </row>
    <row r="619" spans="2:2" ht="12.75">
      <c r="B619" s="23"/>
    </row>
    <row r="620" spans="2:2" ht="12.75">
      <c r="B620" s="23"/>
    </row>
    <row r="621" spans="2:2" ht="12.75">
      <c r="B621" s="23"/>
    </row>
    <row r="622" spans="2:2" ht="12.75">
      <c r="B622" s="23"/>
    </row>
    <row r="623" spans="2:2" ht="12.75">
      <c r="B623" s="23"/>
    </row>
    <row r="624" spans="2:2" ht="12.75">
      <c r="B624" s="23"/>
    </row>
    <row r="625" spans="2:2" ht="12.75">
      <c r="B625" s="23"/>
    </row>
    <row r="626" spans="2:2" ht="12.75">
      <c r="B626" s="23"/>
    </row>
    <row r="627" spans="2:2" ht="12.75">
      <c r="B627" s="23"/>
    </row>
    <row r="628" spans="2:2" ht="12.75">
      <c r="B628" s="23"/>
    </row>
    <row r="629" spans="2:2" ht="12.75">
      <c r="B629" s="23"/>
    </row>
    <row r="630" spans="2:2" ht="12.75">
      <c r="B630" s="23"/>
    </row>
    <row r="631" spans="2:2" ht="12.75">
      <c r="B631" s="23"/>
    </row>
    <row r="632" spans="2:2" ht="12.75">
      <c r="B632" s="23"/>
    </row>
    <row r="633" spans="2:2" ht="12.75">
      <c r="B633" s="23"/>
    </row>
    <row r="634" spans="2:2" ht="12.75">
      <c r="B634" s="23"/>
    </row>
    <row r="635" spans="2:2" ht="12.75">
      <c r="B635" s="23"/>
    </row>
    <row r="636" spans="2:2" ht="12.75">
      <c r="B636" s="23"/>
    </row>
    <row r="637" spans="2:2" ht="12.75">
      <c r="B637" s="23"/>
    </row>
    <row r="638" spans="2:2" ht="12.75">
      <c r="B638" s="23"/>
    </row>
    <row r="639" spans="2:2" ht="12.75">
      <c r="B639" s="23"/>
    </row>
    <row r="640" spans="2:2" ht="12.75">
      <c r="B640" s="23"/>
    </row>
    <row r="641" spans="2:2" ht="12.75">
      <c r="B641" s="23"/>
    </row>
    <row r="642" spans="2:2" ht="12.75">
      <c r="B642" s="23"/>
    </row>
    <row r="643" spans="2:2" ht="12.75">
      <c r="B643" s="23"/>
    </row>
    <row r="644" spans="2:2" ht="12.75">
      <c r="B644" s="23"/>
    </row>
    <row r="645" spans="2:2" ht="12.75">
      <c r="B645" s="23"/>
    </row>
    <row r="646" spans="2:2" ht="12.75">
      <c r="B646" s="23"/>
    </row>
    <row r="647" spans="2:2" ht="12.75">
      <c r="B647" s="23"/>
    </row>
    <row r="648" spans="2:2" ht="12.75">
      <c r="B648" s="23"/>
    </row>
    <row r="649" spans="2:2" ht="12.75">
      <c r="B649" s="23"/>
    </row>
    <row r="650" spans="2:2" ht="12.75">
      <c r="B650" s="23"/>
    </row>
    <row r="651" spans="2:2" ht="12.75">
      <c r="B651" s="23"/>
    </row>
    <row r="652" spans="2:2" ht="12.75">
      <c r="B652" s="23"/>
    </row>
    <row r="653" spans="2:2" ht="12.75">
      <c r="B653" s="23"/>
    </row>
    <row r="654" spans="2:2" ht="12.75">
      <c r="B654" s="23"/>
    </row>
    <row r="655" spans="2:2" ht="12.75">
      <c r="B655" s="23"/>
    </row>
    <row r="656" spans="2:2" ht="12.75">
      <c r="B656" s="23"/>
    </row>
    <row r="657" spans="2:2" ht="12.75">
      <c r="B657" s="23"/>
    </row>
    <row r="658" spans="2:2" ht="12.75">
      <c r="B658" s="23"/>
    </row>
    <row r="659" spans="2:2" ht="12.75">
      <c r="B659" s="23"/>
    </row>
    <row r="660" spans="2:2" ht="12.75">
      <c r="B660" s="23"/>
    </row>
    <row r="661" spans="2:2" ht="12.75">
      <c r="B661" s="23"/>
    </row>
    <row r="662" spans="2:2" ht="12.75">
      <c r="B662" s="23"/>
    </row>
    <row r="663" spans="2:2" ht="12.75">
      <c r="B663" s="23"/>
    </row>
    <row r="664" spans="2:2" ht="12.75">
      <c r="B664" s="23"/>
    </row>
    <row r="665" spans="2:2" ht="12.75">
      <c r="B665" s="23"/>
    </row>
    <row r="666" spans="2:2" ht="12.75">
      <c r="B666" s="23"/>
    </row>
    <row r="667" spans="2:2" ht="12.75">
      <c r="B667" s="23"/>
    </row>
    <row r="668" spans="2:2" ht="12.75">
      <c r="B668" s="23"/>
    </row>
    <row r="669" spans="2:2" ht="12.75">
      <c r="B669" s="23"/>
    </row>
    <row r="670" spans="2:2" ht="12.75">
      <c r="B670" s="23"/>
    </row>
    <row r="671" spans="2:2" ht="12.75">
      <c r="B671" s="23"/>
    </row>
    <row r="672" spans="2:2" ht="12.75">
      <c r="B672" s="23"/>
    </row>
    <row r="673" spans="2:2" ht="12.75">
      <c r="B673" s="23"/>
    </row>
    <row r="674" spans="2:2" ht="12.75">
      <c r="B674" s="23"/>
    </row>
    <row r="675" spans="2:2" ht="12.75">
      <c r="B675" s="23"/>
    </row>
    <row r="676" spans="2:2" ht="12.75">
      <c r="B676" s="23"/>
    </row>
    <row r="677" spans="2:2" ht="12.75">
      <c r="B677" s="23"/>
    </row>
    <row r="678" spans="2:2" ht="12.75">
      <c r="B678" s="23"/>
    </row>
    <row r="679" spans="2:2" ht="12.75">
      <c r="B679" s="23"/>
    </row>
    <row r="680" spans="2:2" ht="12.75">
      <c r="B680" s="23"/>
    </row>
    <row r="681" spans="2:2" ht="12.75">
      <c r="B681" s="23"/>
    </row>
    <row r="682" spans="2:2" ht="12.75">
      <c r="B682" s="23"/>
    </row>
    <row r="683" spans="2:2" ht="12.75">
      <c r="B683" s="23"/>
    </row>
    <row r="684" spans="2:2" ht="12.75">
      <c r="B684" s="23"/>
    </row>
    <row r="685" spans="2:2" ht="12.75">
      <c r="B685" s="23"/>
    </row>
    <row r="686" spans="2:2" ht="12.75">
      <c r="B686" s="23"/>
    </row>
    <row r="687" spans="2:2" ht="12.75">
      <c r="B687" s="23"/>
    </row>
    <row r="688" spans="2:2" ht="12.75">
      <c r="B688" s="23"/>
    </row>
    <row r="689" spans="2:2" ht="12.75">
      <c r="B689" s="23"/>
    </row>
    <row r="690" spans="2:2" ht="12.75">
      <c r="B690" s="23"/>
    </row>
    <row r="691" spans="2:2" ht="12.75">
      <c r="B691" s="23"/>
    </row>
    <row r="692" spans="2:2" ht="12.75">
      <c r="B692" s="23"/>
    </row>
    <row r="693" spans="2:2" ht="12.75">
      <c r="B693" s="23"/>
    </row>
    <row r="694" spans="2:2" ht="12.75">
      <c r="B694" s="23"/>
    </row>
    <row r="695" spans="2:2" ht="12.75">
      <c r="B695" s="23"/>
    </row>
    <row r="696" spans="2:2" ht="12.75">
      <c r="B696" s="23"/>
    </row>
    <row r="697" spans="2:2" ht="12.75">
      <c r="B697" s="23"/>
    </row>
    <row r="698" spans="2:2" ht="12.75">
      <c r="B698" s="23"/>
    </row>
    <row r="699" spans="2:2" ht="12.75">
      <c r="B699" s="23"/>
    </row>
    <row r="700" spans="2:2" ht="12.75">
      <c r="B700" s="23"/>
    </row>
    <row r="701" spans="2:2" ht="12.75">
      <c r="B701" s="23"/>
    </row>
    <row r="702" spans="2:2" ht="12.75">
      <c r="B702" s="23"/>
    </row>
    <row r="703" spans="2:2" ht="12.75">
      <c r="B703" s="23"/>
    </row>
    <row r="704" spans="2:2" ht="12.75">
      <c r="B704" s="23"/>
    </row>
    <row r="705" spans="2:2" ht="12.75">
      <c r="B705" s="23"/>
    </row>
    <row r="706" spans="2:2" ht="12.75">
      <c r="B706" s="23"/>
    </row>
    <row r="707" spans="2:2" ht="12.75">
      <c r="B707" s="23"/>
    </row>
    <row r="708" spans="2:2" ht="12.75">
      <c r="B708" s="23"/>
    </row>
    <row r="709" spans="2:2" ht="12.75">
      <c r="B709" s="23"/>
    </row>
    <row r="710" spans="2:2" ht="12.75">
      <c r="B710" s="23"/>
    </row>
    <row r="711" spans="2:2" ht="12.75">
      <c r="B711" s="23"/>
    </row>
    <row r="712" spans="2:2" ht="12.75">
      <c r="B712" s="23"/>
    </row>
    <row r="713" spans="2:2" ht="12.75">
      <c r="B713" s="23"/>
    </row>
    <row r="714" spans="2:2" ht="12.75">
      <c r="B714" s="23"/>
    </row>
    <row r="715" spans="2:2" ht="12.75">
      <c r="B715" s="23"/>
    </row>
    <row r="716" spans="2:2" ht="12.75">
      <c r="B716" s="23"/>
    </row>
    <row r="717" spans="2:2" ht="12.75">
      <c r="B717" s="23"/>
    </row>
    <row r="718" spans="2:2" ht="12.75">
      <c r="B718" s="23"/>
    </row>
    <row r="719" spans="2:2" ht="12.75">
      <c r="B719" s="23"/>
    </row>
    <row r="720" spans="2:2" ht="12.75">
      <c r="B720" s="23"/>
    </row>
    <row r="721" spans="2:2" ht="12.75">
      <c r="B721" s="23"/>
    </row>
    <row r="722" spans="2:2" ht="12.75">
      <c r="B722" s="23"/>
    </row>
    <row r="723" spans="2:2" ht="12.75">
      <c r="B723" s="23"/>
    </row>
    <row r="724" spans="2:2" ht="12.75">
      <c r="B724" s="23"/>
    </row>
    <row r="725" spans="2:2" ht="12.75">
      <c r="B725" s="23"/>
    </row>
    <row r="726" spans="2:2" ht="12.75">
      <c r="B726" s="23"/>
    </row>
    <row r="727" spans="2:2" ht="12.75">
      <c r="B727" s="23"/>
    </row>
    <row r="728" spans="2:2" ht="12.75">
      <c r="B728" s="23"/>
    </row>
    <row r="729" spans="2:2" ht="12.75">
      <c r="B729" s="23"/>
    </row>
    <row r="730" spans="2:2" ht="12.75">
      <c r="B730" s="23"/>
    </row>
    <row r="731" spans="2:2" ht="12.75">
      <c r="B731" s="23"/>
    </row>
    <row r="732" spans="2:2" ht="12.75">
      <c r="B732" s="23"/>
    </row>
    <row r="733" spans="2:2" ht="12.75">
      <c r="B733" s="23"/>
    </row>
    <row r="734" spans="2:2" ht="12.75">
      <c r="B734" s="23"/>
    </row>
    <row r="735" spans="2:2" ht="12.75">
      <c r="B735" s="23"/>
    </row>
    <row r="736" spans="2:2" ht="12.75">
      <c r="B736" s="23"/>
    </row>
    <row r="737" spans="2:2" ht="12.75">
      <c r="B737" s="23"/>
    </row>
    <row r="738" spans="2:2" ht="12.75">
      <c r="B738" s="23"/>
    </row>
    <row r="739" spans="2:2" ht="12.75">
      <c r="B739" s="23"/>
    </row>
    <row r="740" spans="2:2" ht="12.75">
      <c r="B740" s="23"/>
    </row>
    <row r="741" spans="2:2" ht="12.75">
      <c r="B741" s="23"/>
    </row>
    <row r="742" spans="2:2" ht="12.75">
      <c r="B742" s="23"/>
    </row>
    <row r="743" spans="2:2" ht="12.75">
      <c r="B743" s="23"/>
    </row>
    <row r="744" spans="2:2" ht="12.75">
      <c r="B744" s="23"/>
    </row>
    <row r="745" spans="2:2" ht="12.75">
      <c r="B745" s="23"/>
    </row>
    <row r="746" spans="2:2" ht="12.75">
      <c r="B746" s="23"/>
    </row>
    <row r="747" spans="2:2" ht="12.75">
      <c r="B747" s="23"/>
    </row>
    <row r="748" spans="2:2" ht="12.75">
      <c r="B748" s="23"/>
    </row>
    <row r="749" spans="2:2" ht="12.75">
      <c r="B749" s="23"/>
    </row>
    <row r="750" spans="2:2" ht="12.75">
      <c r="B750" s="23"/>
    </row>
    <row r="751" spans="2:2" ht="12.75">
      <c r="B751" s="23"/>
    </row>
    <row r="752" spans="2:2" ht="12.75">
      <c r="B752" s="23"/>
    </row>
    <row r="753" spans="2:2" ht="12.75">
      <c r="B753" s="23"/>
    </row>
    <row r="754" spans="2:2" ht="12.75">
      <c r="B754" s="23"/>
    </row>
    <row r="755" spans="2:2" ht="12.75">
      <c r="B755" s="23"/>
    </row>
    <row r="756" spans="2:2" ht="12.75">
      <c r="B756" s="23"/>
    </row>
    <row r="757" spans="2:2" ht="12.75">
      <c r="B757" s="23"/>
    </row>
    <row r="758" spans="2:2" ht="12.75">
      <c r="B758" s="23"/>
    </row>
    <row r="759" spans="2:2" ht="12.75">
      <c r="B759" s="23"/>
    </row>
    <row r="760" spans="2:2" ht="12.75">
      <c r="B760" s="23"/>
    </row>
    <row r="761" spans="2:2" ht="12.75">
      <c r="B761" s="23"/>
    </row>
    <row r="762" spans="2:2" ht="12.75">
      <c r="B762" s="23"/>
    </row>
    <row r="763" spans="2:2" ht="12.75">
      <c r="B763" s="23"/>
    </row>
    <row r="764" spans="2:2" ht="12.75">
      <c r="B764" s="23"/>
    </row>
    <row r="765" spans="2:2" ht="12.75">
      <c r="B765" s="23"/>
    </row>
    <row r="766" spans="2:2" ht="12.75">
      <c r="B766" s="23"/>
    </row>
    <row r="767" spans="2:2" ht="12.75">
      <c r="B767" s="23"/>
    </row>
    <row r="768" spans="2:2" ht="12.75">
      <c r="B768" s="23"/>
    </row>
    <row r="769" spans="2:2" ht="12.75">
      <c r="B769" s="23"/>
    </row>
    <row r="770" spans="2:2" ht="12.75">
      <c r="B770" s="23"/>
    </row>
    <row r="771" spans="2:2" ht="12.75">
      <c r="B771" s="23"/>
    </row>
    <row r="772" spans="2:2" ht="12.75">
      <c r="B772" s="23"/>
    </row>
    <row r="773" spans="2:2" ht="12.75">
      <c r="B773" s="23"/>
    </row>
    <row r="774" spans="2:2" ht="12.75">
      <c r="B774" s="23"/>
    </row>
    <row r="775" spans="2:2" ht="12.75">
      <c r="B775" s="23"/>
    </row>
    <row r="776" spans="2:2" ht="12.75">
      <c r="B776" s="23"/>
    </row>
    <row r="777" spans="2:2" ht="12.75">
      <c r="B777" s="23"/>
    </row>
    <row r="778" spans="2:2" ht="12.75">
      <c r="B778" s="23"/>
    </row>
    <row r="779" spans="2:2" ht="12.75">
      <c r="B779" s="23"/>
    </row>
    <row r="780" spans="2:2" ht="12.75">
      <c r="B780" s="23"/>
    </row>
    <row r="781" spans="2:2" ht="12.75">
      <c r="B781" s="23"/>
    </row>
    <row r="782" spans="2:2" ht="12.75">
      <c r="B782" s="23"/>
    </row>
    <row r="783" spans="2:2" ht="12.75">
      <c r="B783" s="23"/>
    </row>
    <row r="784" spans="2:2" ht="12.75">
      <c r="B784" s="23"/>
    </row>
    <row r="785" spans="2:2" ht="12.75">
      <c r="B785" s="23"/>
    </row>
    <row r="786" spans="2:2" ht="12.75">
      <c r="B786" s="23"/>
    </row>
    <row r="787" spans="2:2" ht="12.75">
      <c r="B787" s="23"/>
    </row>
    <row r="788" spans="2:2" ht="12.75">
      <c r="B788" s="23"/>
    </row>
    <row r="789" spans="2:2" ht="12.75">
      <c r="B789" s="23"/>
    </row>
    <row r="790" spans="2:2" ht="12.75">
      <c r="B790" s="23"/>
    </row>
    <row r="791" spans="2:2" ht="12.75">
      <c r="B791" s="23"/>
    </row>
    <row r="792" spans="2:2" ht="12.75">
      <c r="B792" s="23"/>
    </row>
    <row r="793" spans="2:2" ht="12.75">
      <c r="B793" s="23"/>
    </row>
    <row r="794" spans="2:2" ht="12.75">
      <c r="B794" s="23"/>
    </row>
    <row r="795" spans="2:2" ht="12.75">
      <c r="B795" s="23"/>
    </row>
    <row r="796" spans="2:2" ht="12.75">
      <c r="B796" s="23"/>
    </row>
    <row r="797" spans="2:2" ht="12.75">
      <c r="B797" s="23"/>
    </row>
    <row r="798" spans="2:2" ht="12.75">
      <c r="B798" s="23"/>
    </row>
    <row r="799" spans="2:2" ht="12.75">
      <c r="B799" s="23"/>
    </row>
    <row r="800" spans="2:2" ht="12.75">
      <c r="B800" s="23"/>
    </row>
    <row r="801" spans="2:2" ht="12.75">
      <c r="B801" s="23"/>
    </row>
    <row r="802" spans="2:2" ht="12.75">
      <c r="B802" s="23"/>
    </row>
    <row r="803" spans="2:2" ht="12.75">
      <c r="B803" s="23"/>
    </row>
    <row r="804" spans="2:2" ht="12.75">
      <c r="B804" s="23"/>
    </row>
    <row r="805" spans="2:2" ht="12.75">
      <c r="B805" s="23"/>
    </row>
    <row r="806" spans="2:2" ht="12.75">
      <c r="B806" s="23"/>
    </row>
    <row r="807" spans="2:2" ht="12.75">
      <c r="B807" s="23"/>
    </row>
    <row r="808" spans="2:2" ht="12.75">
      <c r="B808" s="23"/>
    </row>
    <row r="809" spans="2:2" ht="12.75">
      <c r="B809" s="23"/>
    </row>
    <row r="810" spans="2:2" ht="12.75">
      <c r="B810" s="23"/>
    </row>
    <row r="811" spans="2:2" ht="12.75">
      <c r="B811" s="23"/>
    </row>
    <row r="812" spans="2:2" ht="12.75">
      <c r="B812" s="23"/>
    </row>
    <row r="813" spans="2:2" ht="12.75">
      <c r="B813" s="23"/>
    </row>
    <row r="814" spans="2:2" ht="12.75">
      <c r="B814" s="23"/>
    </row>
    <row r="815" spans="2:2" ht="12.75">
      <c r="B815" s="23"/>
    </row>
    <row r="816" spans="2:2" ht="12.75">
      <c r="B816" s="23"/>
    </row>
    <row r="817" spans="2:2" ht="12.75">
      <c r="B817" s="23"/>
    </row>
    <row r="818" spans="2:2" ht="12.75">
      <c r="B818" s="23"/>
    </row>
    <row r="819" spans="2:2" ht="12.75">
      <c r="B819" s="23"/>
    </row>
    <row r="820" spans="2:2" ht="12.75">
      <c r="B820" s="23"/>
    </row>
    <row r="821" spans="2:2" ht="12.75">
      <c r="B821" s="23"/>
    </row>
    <row r="822" spans="2:2" ht="12.75">
      <c r="B822" s="23"/>
    </row>
    <row r="823" spans="2:2" ht="12.75">
      <c r="B823" s="23"/>
    </row>
    <row r="824" spans="2:2" ht="12.75">
      <c r="B824" s="23"/>
    </row>
    <row r="825" spans="2:2" ht="12.75">
      <c r="B825" s="23"/>
    </row>
    <row r="826" spans="2:2" ht="12.75">
      <c r="B826" s="23"/>
    </row>
    <row r="827" spans="2:2" ht="12.75">
      <c r="B827" s="23"/>
    </row>
    <row r="828" spans="2:2" ht="12.75">
      <c r="B828" s="23"/>
    </row>
    <row r="829" spans="2:2" ht="12.75">
      <c r="B829" s="23"/>
    </row>
    <row r="830" spans="2:2" ht="12.75">
      <c r="B830" s="23"/>
    </row>
    <row r="831" spans="2:2" ht="12.75">
      <c r="B831" s="23"/>
    </row>
    <row r="832" spans="2:2" ht="12.75">
      <c r="B832" s="23"/>
    </row>
    <row r="833" spans="2:2" ht="12.75">
      <c r="B833" s="23"/>
    </row>
    <row r="834" spans="2:2" ht="12.75">
      <c r="B834" s="23"/>
    </row>
    <row r="835" spans="2:2" ht="12.75">
      <c r="B835" s="23"/>
    </row>
    <row r="836" spans="2:2" ht="12.75">
      <c r="B836" s="23"/>
    </row>
    <row r="837" spans="2:2" ht="12.75">
      <c r="B837" s="23"/>
    </row>
    <row r="838" spans="2:2" ht="12.75">
      <c r="B838" s="23"/>
    </row>
    <row r="839" spans="2:2" ht="12.75">
      <c r="B839" s="23"/>
    </row>
    <row r="840" spans="2:2" ht="12.75">
      <c r="B840" s="23"/>
    </row>
    <row r="841" spans="2:2" ht="12.75">
      <c r="B841" s="23"/>
    </row>
    <row r="842" spans="2:2" ht="12.75">
      <c r="B842" s="23"/>
    </row>
    <row r="843" spans="2:2" ht="12.75">
      <c r="B843" s="23"/>
    </row>
    <row r="844" spans="2:2" ht="12.75">
      <c r="B844" s="23"/>
    </row>
    <row r="845" spans="2:2" ht="12.75">
      <c r="B845" s="23"/>
    </row>
    <row r="846" spans="2:2" ht="12.75">
      <c r="B846" s="23"/>
    </row>
    <row r="847" spans="2:2" ht="12.75">
      <c r="B847" s="23"/>
    </row>
    <row r="848" spans="2:2" ht="12.75">
      <c r="B848" s="23"/>
    </row>
    <row r="849" spans="2:2" ht="12.75">
      <c r="B849" s="23"/>
    </row>
    <row r="850" spans="2:2" ht="12.75">
      <c r="B850" s="23"/>
    </row>
    <row r="851" spans="2:2" ht="12.75">
      <c r="B851" s="23"/>
    </row>
    <row r="852" spans="2:2" ht="12.75">
      <c r="B852" s="23"/>
    </row>
    <row r="853" spans="2:2" ht="12.75">
      <c r="B853" s="23"/>
    </row>
    <row r="854" spans="2:2" ht="12.75">
      <c r="B854" s="23"/>
    </row>
    <row r="855" spans="2:2" ht="12.75">
      <c r="B855" s="23"/>
    </row>
    <row r="856" spans="2:2" ht="12.75">
      <c r="B856" s="23"/>
    </row>
    <row r="857" spans="2:2" ht="12.75">
      <c r="B857" s="23"/>
    </row>
    <row r="858" spans="2:2" ht="12.75">
      <c r="B858" s="23"/>
    </row>
    <row r="859" spans="2:2" ht="12.75">
      <c r="B859" s="23"/>
    </row>
    <row r="860" spans="2:2" ht="12.75">
      <c r="B860" s="23"/>
    </row>
    <row r="861" spans="2:2" ht="12.75">
      <c r="B861" s="23"/>
    </row>
    <row r="862" spans="2:2" ht="12.75">
      <c r="B862" s="23"/>
    </row>
    <row r="863" spans="2:2" ht="12.75">
      <c r="B863" s="23"/>
    </row>
    <row r="864" spans="2:2" ht="12.75">
      <c r="B864" s="23"/>
    </row>
    <row r="865" spans="2:2" ht="12.75">
      <c r="B865" s="23"/>
    </row>
    <row r="866" spans="2:2" ht="12.75">
      <c r="B866" s="23"/>
    </row>
    <row r="867" spans="2:2" ht="12.75">
      <c r="B867" s="23"/>
    </row>
    <row r="868" spans="2:2" ht="12.75">
      <c r="B868" s="23"/>
    </row>
    <row r="869" spans="2:2" ht="12.75">
      <c r="B869" s="23"/>
    </row>
    <row r="870" spans="2:2" ht="12.75">
      <c r="B870" s="23"/>
    </row>
    <row r="871" spans="2:2" ht="12.75">
      <c r="B871" s="23"/>
    </row>
    <row r="872" spans="2:2" ht="12.75">
      <c r="B872" s="23"/>
    </row>
    <row r="873" spans="2:2" ht="12.75">
      <c r="B873" s="23"/>
    </row>
    <row r="874" spans="2:2" ht="12.75">
      <c r="B874" s="23"/>
    </row>
    <row r="875" spans="2:2" ht="12.75">
      <c r="B875" s="23"/>
    </row>
    <row r="876" spans="2:2" ht="12.75">
      <c r="B876" s="23"/>
    </row>
    <row r="877" spans="2:2" ht="12.75">
      <c r="B877" s="23"/>
    </row>
    <row r="878" spans="2:2" ht="12.75">
      <c r="B878" s="23"/>
    </row>
    <row r="879" spans="2:2" ht="12.75">
      <c r="B879" s="23"/>
    </row>
    <row r="880" spans="2:2" ht="12.75">
      <c r="B880" s="23"/>
    </row>
    <row r="881" spans="2:2" ht="12.75">
      <c r="B881" s="23"/>
    </row>
    <row r="882" spans="2:2" ht="12.75">
      <c r="B882" s="23"/>
    </row>
    <row r="883" spans="2:2" ht="12.75">
      <c r="B883" s="23"/>
    </row>
    <row r="884" spans="2:2" ht="12.75">
      <c r="B884" s="23"/>
    </row>
    <row r="885" spans="2:2" ht="12.75">
      <c r="B885" s="23"/>
    </row>
    <row r="886" spans="2:2" ht="12.75">
      <c r="B886" s="23"/>
    </row>
    <row r="887" spans="2:2" ht="12.75">
      <c r="B887" s="23"/>
    </row>
    <row r="888" spans="2:2" ht="12.75">
      <c r="B888" s="23"/>
    </row>
    <row r="889" spans="2:2" ht="12.75">
      <c r="B889" s="23"/>
    </row>
    <row r="890" spans="2:2" ht="12.75">
      <c r="B890" s="23"/>
    </row>
    <row r="891" spans="2:2" ht="12.75">
      <c r="B891" s="23"/>
    </row>
    <row r="892" spans="2:2" ht="12.75">
      <c r="B892" s="23"/>
    </row>
    <row r="893" spans="2:2" ht="12.75">
      <c r="B893" s="23"/>
    </row>
    <row r="894" spans="2:2" ht="12.75">
      <c r="B894" s="23"/>
    </row>
    <row r="895" spans="2:2" ht="12.75">
      <c r="B895" s="23"/>
    </row>
    <row r="896" spans="2:2" ht="12.75">
      <c r="B896" s="23"/>
    </row>
    <row r="897" spans="2:2" ht="12.75">
      <c r="B897" s="23"/>
    </row>
    <row r="898" spans="2:2" ht="12.75">
      <c r="B898" s="23"/>
    </row>
    <row r="899" spans="2:2" ht="12.75">
      <c r="B899" s="23"/>
    </row>
    <row r="900" spans="2:2" ht="12.75">
      <c r="B900" s="23"/>
    </row>
    <row r="901" spans="2:2" ht="12.75">
      <c r="B901" s="23"/>
    </row>
    <row r="902" spans="2:2" ht="12.75">
      <c r="B902" s="23"/>
    </row>
    <row r="903" spans="2:2" ht="12.75">
      <c r="B903" s="23"/>
    </row>
    <row r="904" spans="2:2" ht="12.75">
      <c r="B904" s="23"/>
    </row>
    <row r="905" spans="2:2" ht="12.75">
      <c r="B905" s="23"/>
    </row>
    <row r="906" spans="2:2" ht="12.75">
      <c r="B906" s="23"/>
    </row>
    <row r="907" spans="2:2" ht="12.75">
      <c r="B907" s="23"/>
    </row>
    <row r="908" spans="2:2" ht="12.75">
      <c r="B908" s="23"/>
    </row>
    <row r="909" spans="2:2" ht="12.75">
      <c r="B909" s="23"/>
    </row>
    <row r="910" spans="2:2" ht="12.75">
      <c r="B910" s="23"/>
    </row>
    <row r="911" spans="2:2" ht="12.75">
      <c r="B911" s="23"/>
    </row>
    <row r="912" spans="2:2" ht="12.75">
      <c r="B912" s="23"/>
    </row>
    <row r="913" spans="2:2" ht="12.75">
      <c r="B913" s="23"/>
    </row>
    <row r="914" spans="2:2" ht="12.75">
      <c r="B914" s="23"/>
    </row>
    <row r="915" spans="2:2" ht="12.75">
      <c r="B915" s="23"/>
    </row>
    <row r="916" spans="2:2" ht="12.75">
      <c r="B916" s="23"/>
    </row>
    <row r="917" spans="2:2" ht="12.75">
      <c r="B917" s="23"/>
    </row>
    <row r="918" spans="2:2" ht="12.75">
      <c r="B918" s="23"/>
    </row>
    <row r="919" spans="2:2" ht="12.75">
      <c r="B919" s="23"/>
    </row>
    <row r="920" spans="2:2" ht="12.75">
      <c r="B920" s="23"/>
    </row>
    <row r="921" spans="2:2" ht="12.75">
      <c r="B921" s="23"/>
    </row>
    <row r="922" spans="2:2" ht="12.75">
      <c r="B922" s="23"/>
    </row>
    <row r="923" spans="2:2" ht="12.75">
      <c r="B923" s="23"/>
    </row>
    <row r="924" spans="2:2" ht="12.75">
      <c r="B924" s="23"/>
    </row>
    <row r="925" spans="2:2" ht="12.75">
      <c r="B925" s="23"/>
    </row>
    <row r="926" spans="2:2" ht="12.75">
      <c r="B926" s="23"/>
    </row>
    <row r="927" spans="2:2" ht="12.75">
      <c r="B927" s="23"/>
    </row>
    <row r="928" spans="2:2" ht="12.75">
      <c r="B928" s="23"/>
    </row>
    <row r="929" spans="2:2" ht="12.75">
      <c r="B929" s="23"/>
    </row>
    <row r="930" spans="2:2" ht="12.75">
      <c r="B930" s="23"/>
    </row>
    <row r="931" spans="2:2" ht="12.75">
      <c r="B931" s="23"/>
    </row>
    <row r="932" spans="2:2" ht="12.75">
      <c r="B932" s="23"/>
    </row>
    <row r="933" spans="2:2" ht="12.75">
      <c r="B933" s="23"/>
    </row>
    <row r="934" spans="2:2" ht="12.75">
      <c r="B934" s="23"/>
    </row>
    <row r="935" spans="2:2" ht="12.75">
      <c r="B935" s="23"/>
    </row>
    <row r="936" spans="2:2" ht="12.75">
      <c r="B936" s="23"/>
    </row>
    <row r="937" spans="2:2" ht="12.75">
      <c r="B937" s="23"/>
    </row>
    <row r="938" spans="2:2" ht="12.75">
      <c r="B938" s="23"/>
    </row>
    <row r="939" spans="2:2" ht="12.75">
      <c r="B939" s="23"/>
    </row>
    <row r="940" spans="2:2" ht="12.75">
      <c r="B940" s="23"/>
    </row>
    <row r="941" spans="2:2" ht="12.75">
      <c r="B941" s="23"/>
    </row>
    <row r="942" spans="2:2" ht="12.75">
      <c r="B942" s="23"/>
    </row>
    <row r="943" spans="2:2" ht="12.75">
      <c r="B943" s="23"/>
    </row>
    <row r="944" spans="2:2" ht="12.75">
      <c r="B944" s="23"/>
    </row>
    <row r="945" spans="2:2" ht="12.75">
      <c r="B945" s="23"/>
    </row>
    <row r="946" spans="2:2" ht="12.75">
      <c r="B946" s="23"/>
    </row>
    <row r="947" spans="2:2" ht="12.75">
      <c r="B947" s="23"/>
    </row>
    <row r="948" spans="2:2" ht="12.75">
      <c r="B948" s="23"/>
    </row>
    <row r="949" spans="2:2" ht="12.75">
      <c r="B949" s="23"/>
    </row>
    <row r="950" spans="2:2" ht="12.75">
      <c r="B950" s="23"/>
    </row>
    <row r="951" spans="2:2" ht="12.75">
      <c r="B951" s="23"/>
    </row>
    <row r="952" spans="2:2" ht="12.75">
      <c r="B952" s="23"/>
    </row>
    <row r="953" spans="2:2" ht="12.75">
      <c r="B953" s="23"/>
    </row>
    <row r="954" spans="2:2" ht="12.75">
      <c r="B954" s="23"/>
    </row>
    <row r="955" spans="2:2" ht="12.75">
      <c r="B955" s="23"/>
    </row>
    <row r="956" spans="2:2" ht="12.75">
      <c r="B956" s="23"/>
    </row>
    <row r="957" spans="2:2" ht="12.75">
      <c r="B957" s="23"/>
    </row>
    <row r="958" spans="2:2" ht="12.75">
      <c r="B958" s="23"/>
    </row>
    <row r="959" spans="2:2" ht="12.75">
      <c r="B959" s="23"/>
    </row>
    <row r="960" spans="2:2" ht="12.75">
      <c r="B960" s="23"/>
    </row>
    <row r="961" spans="2:2" ht="12.75">
      <c r="B961" s="23"/>
    </row>
    <row r="962" spans="2:2" ht="12.75">
      <c r="B962" s="23"/>
    </row>
    <row r="963" spans="2:2" ht="12.75">
      <c r="B963" s="23"/>
    </row>
    <row r="964" spans="2:2" ht="12.75">
      <c r="B964" s="23"/>
    </row>
    <row r="965" spans="2:2" ht="12.75">
      <c r="B965" s="23"/>
    </row>
    <row r="966" spans="2:2" ht="12.75">
      <c r="B966" s="23"/>
    </row>
    <row r="967" spans="2:2" ht="12.75">
      <c r="B967" s="23"/>
    </row>
    <row r="968" spans="2:2" ht="12.75">
      <c r="B968" s="23"/>
    </row>
    <row r="969" spans="2:2" ht="12.75">
      <c r="B969" s="23"/>
    </row>
    <row r="970" spans="2:2" ht="12.75">
      <c r="B970" s="23"/>
    </row>
    <row r="971" spans="2:2" ht="12.75">
      <c r="B971" s="23"/>
    </row>
    <row r="972" spans="2:2" ht="12.75">
      <c r="B972" s="23"/>
    </row>
    <row r="973" spans="2:2" ht="12.75">
      <c r="B973" s="23"/>
    </row>
    <row r="974" spans="2:2" ht="12.75">
      <c r="B974" s="23"/>
    </row>
    <row r="975" spans="2:2" ht="12.75">
      <c r="B975" s="23"/>
    </row>
    <row r="976" spans="2:2" ht="12.75">
      <c r="B976" s="23"/>
    </row>
    <row r="977" spans="2:2" ht="12.75">
      <c r="B977" s="23"/>
    </row>
    <row r="978" spans="2:2" ht="12.75">
      <c r="B978" s="23"/>
    </row>
    <row r="979" spans="2:2" ht="12.75">
      <c r="B979" s="23"/>
    </row>
    <row r="980" spans="2:2" ht="12.75">
      <c r="B980" s="23"/>
    </row>
    <row r="981" spans="2:2" ht="12.75">
      <c r="B981" s="23"/>
    </row>
    <row r="982" spans="2:2" ht="12.75">
      <c r="B982" s="23"/>
    </row>
    <row r="983" spans="2:2" ht="12.75">
      <c r="B983" s="23"/>
    </row>
    <row r="984" spans="2:2" ht="12.75">
      <c r="B984" s="23"/>
    </row>
    <row r="985" spans="2:2" ht="12.75">
      <c r="B985" s="23"/>
    </row>
    <row r="986" spans="2:2" ht="12.75">
      <c r="B986" s="23"/>
    </row>
    <row r="987" spans="2:2" ht="12.75">
      <c r="B987" s="23"/>
    </row>
    <row r="988" spans="2:2" ht="12.75">
      <c r="B988" s="23"/>
    </row>
    <row r="989" spans="2:2" ht="12.75">
      <c r="B989" s="23"/>
    </row>
    <row r="990" spans="2:2" ht="12.75">
      <c r="B990" s="23"/>
    </row>
    <row r="991" spans="2:2" ht="12.75">
      <c r="B991" s="23"/>
    </row>
    <row r="992" spans="2:2" ht="12.75">
      <c r="B992" s="23"/>
    </row>
    <row r="993" spans="2:2" ht="12.75">
      <c r="B993" s="23"/>
    </row>
    <row r="994" spans="2:2" ht="12.75">
      <c r="B994" s="23"/>
    </row>
    <row r="995" spans="2:2" ht="12.75">
      <c r="B995" s="23"/>
    </row>
    <row r="996" spans="2:2" ht="12.75">
      <c r="B996" s="23"/>
    </row>
    <row r="997" spans="2:2" ht="12.75">
      <c r="B997" s="23"/>
    </row>
  </sheetData>
  <mergeCells count="40">
    <mergeCell ref="A1:L1"/>
    <mergeCell ref="C3:F3"/>
    <mergeCell ref="C4:L4"/>
    <mergeCell ref="C5:L5"/>
    <mergeCell ref="C7:L7"/>
    <mergeCell ref="C8:L8"/>
    <mergeCell ref="C9:L9"/>
    <mergeCell ref="C10:L10"/>
    <mergeCell ref="C11:L11"/>
    <mergeCell ref="D12:F12"/>
    <mergeCell ref="E13:F13"/>
    <mergeCell ref="G13:H13"/>
    <mergeCell ref="E14:F14"/>
    <mergeCell ref="G14:H14"/>
    <mergeCell ref="E15:F15"/>
    <mergeCell ref="G15:H15"/>
    <mergeCell ref="E16:F16"/>
    <mergeCell ref="G16:H16"/>
    <mergeCell ref="D17:E17"/>
    <mergeCell ref="C22:K22"/>
    <mergeCell ref="C23:K23"/>
    <mergeCell ref="C24:I24"/>
    <mergeCell ref="C25:K25"/>
    <mergeCell ref="C26:L26"/>
    <mergeCell ref="C27:K27"/>
    <mergeCell ref="C28:L28"/>
    <mergeCell ref="C29:L29"/>
    <mergeCell ref="C30:L30"/>
    <mergeCell ref="C40:L40"/>
    <mergeCell ref="C45:L45"/>
    <mergeCell ref="C46:L46"/>
    <mergeCell ref="C47:L47"/>
    <mergeCell ref="C48:L48"/>
    <mergeCell ref="C31:L31"/>
    <mergeCell ref="C32:L32"/>
    <mergeCell ref="C33:E33"/>
    <mergeCell ref="C35:L35"/>
    <mergeCell ref="C36:L36"/>
    <mergeCell ref="C37:L37"/>
    <mergeCell ref="C39:L39"/>
  </mergeCells>
  <printOptions horizontalCentered="1" gridLines="1"/>
  <pageMargins left="0.7" right="0.7" top="0.75" bottom="0.75" header="0" footer="0"/>
  <pageSetup paperSize="9" pageOrder="overThenDown" orientation="portrait" cellComments="atEnd"/>
  <colBreaks count="2" manualBreakCount="2">
    <brk man="1"/>
    <brk id="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  <pageSetUpPr fitToPage="1"/>
  </sheetPr>
  <dimension ref="A1:AJ997"/>
  <sheetViews>
    <sheetView workbookViewId="0"/>
  </sheetViews>
  <sheetFormatPr defaultColWidth="12.5703125" defaultRowHeight="15.75" customHeight="1"/>
  <cols>
    <col min="1" max="1" width="6.28515625" customWidth="1"/>
    <col min="2" max="2" width="54.7109375" customWidth="1"/>
    <col min="3" max="3" width="11.42578125" customWidth="1"/>
    <col min="4" max="4" width="15.28515625" customWidth="1"/>
    <col min="5" max="5" width="20.140625" customWidth="1"/>
    <col min="6" max="20" width="8" customWidth="1"/>
  </cols>
  <sheetData>
    <row r="1" spans="1:36" ht="18">
      <c r="A1" s="24"/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23.25">
      <c r="A2" s="405" t="s">
        <v>54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27"/>
      <c r="Q2" s="27"/>
      <c r="R2" s="25"/>
      <c r="S2" s="25"/>
      <c r="T2" s="2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8">
      <c r="A3" s="24"/>
      <c r="B3" s="25"/>
      <c r="C3" s="26"/>
      <c r="D3" s="26"/>
      <c r="E3" s="26"/>
      <c r="F3" s="406" t="s">
        <v>55</v>
      </c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3"/>
      <c r="R3" s="407" t="s">
        <v>56</v>
      </c>
      <c r="S3" s="402"/>
      <c r="T3" s="40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2.5" customHeight="1">
      <c r="A4" s="396" t="s">
        <v>57</v>
      </c>
      <c r="B4" s="397"/>
      <c r="C4" s="408" t="s">
        <v>21</v>
      </c>
      <c r="D4" s="408" t="s">
        <v>58</v>
      </c>
      <c r="E4" s="408" t="s">
        <v>59</v>
      </c>
      <c r="F4" s="411" t="s">
        <v>60</v>
      </c>
      <c r="G4" s="402"/>
      <c r="H4" s="403"/>
      <c r="I4" s="412" t="s">
        <v>61</v>
      </c>
      <c r="J4" s="413"/>
      <c r="K4" s="414"/>
      <c r="L4" s="412" t="s">
        <v>62</v>
      </c>
      <c r="M4" s="413"/>
      <c r="N4" s="414"/>
      <c r="O4" s="411" t="s">
        <v>63</v>
      </c>
      <c r="P4" s="402"/>
      <c r="Q4" s="403"/>
      <c r="R4" s="410" t="s">
        <v>64</v>
      </c>
      <c r="S4" s="402"/>
      <c r="T4" s="40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24.75" customHeight="1">
      <c r="A5" s="398"/>
      <c r="B5" s="395"/>
      <c r="C5" s="392"/>
      <c r="D5" s="409"/>
      <c r="E5" s="409"/>
      <c r="F5" s="28" t="s">
        <v>65</v>
      </c>
      <c r="G5" s="29" t="s">
        <v>66</v>
      </c>
      <c r="H5" s="29" t="s">
        <v>67</v>
      </c>
      <c r="I5" s="28" t="s">
        <v>68</v>
      </c>
      <c r="J5" s="29" t="s">
        <v>69</v>
      </c>
      <c r="K5" s="29" t="s">
        <v>70</v>
      </c>
      <c r="L5" s="28" t="s">
        <v>71</v>
      </c>
      <c r="M5" s="29" t="s">
        <v>72</v>
      </c>
      <c r="N5" s="29" t="s">
        <v>73</v>
      </c>
      <c r="O5" s="28" t="s">
        <v>74</v>
      </c>
      <c r="P5" s="29" t="s">
        <v>75</v>
      </c>
      <c r="Q5" s="29" t="s">
        <v>76</v>
      </c>
      <c r="R5" s="30" t="s">
        <v>77</v>
      </c>
      <c r="S5" s="30" t="s">
        <v>78</v>
      </c>
      <c r="T5" s="31" t="s">
        <v>79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8">
      <c r="A6" s="399" t="s">
        <v>80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39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8">
      <c r="A7" s="33">
        <v>1.1000000000000001</v>
      </c>
      <c r="B7" s="34" t="s">
        <v>81</v>
      </c>
      <c r="C7" s="35" t="s">
        <v>82</v>
      </c>
      <c r="D7" s="33" t="s">
        <v>83</v>
      </c>
      <c r="E7" s="36" t="s">
        <v>84</v>
      </c>
      <c r="F7" s="37"/>
      <c r="G7" s="37"/>
      <c r="H7" s="37"/>
      <c r="I7" s="36" t="s">
        <v>85</v>
      </c>
      <c r="J7" s="36" t="s">
        <v>85</v>
      </c>
      <c r="K7" s="36" t="s">
        <v>85</v>
      </c>
      <c r="L7" s="36" t="s">
        <v>85</v>
      </c>
      <c r="M7" s="36" t="s">
        <v>85</v>
      </c>
      <c r="N7" s="36" t="s">
        <v>85</v>
      </c>
      <c r="O7" s="36" t="s">
        <v>85</v>
      </c>
      <c r="P7" s="36" t="s">
        <v>85</v>
      </c>
      <c r="Q7" s="36" t="s">
        <v>85</v>
      </c>
      <c r="R7" s="36" t="s">
        <v>85</v>
      </c>
      <c r="S7" s="36" t="s">
        <v>85</v>
      </c>
      <c r="T7" s="36" t="s">
        <v>85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8">
      <c r="A8" s="38">
        <v>1.2</v>
      </c>
      <c r="B8" s="39" t="s">
        <v>86</v>
      </c>
      <c r="C8" s="24" t="s">
        <v>82</v>
      </c>
      <c r="D8" s="38" t="s">
        <v>83</v>
      </c>
      <c r="E8" s="40" t="s">
        <v>84</v>
      </c>
      <c r="F8" s="41"/>
      <c r="G8" s="41"/>
      <c r="H8" s="41"/>
      <c r="I8" s="40" t="s">
        <v>85</v>
      </c>
      <c r="J8" s="40" t="s">
        <v>85</v>
      </c>
      <c r="K8" s="40" t="s">
        <v>85</v>
      </c>
      <c r="L8" s="40" t="s">
        <v>85</v>
      </c>
      <c r="M8" s="40" t="s">
        <v>85</v>
      </c>
      <c r="N8" s="40" t="s">
        <v>85</v>
      </c>
      <c r="O8" s="40" t="s">
        <v>85</v>
      </c>
      <c r="P8" s="40" t="s">
        <v>85</v>
      </c>
      <c r="Q8" s="40" t="s">
        <v>85</v>
      </c>
      <c r="R8" s="40" t="s">
        <v>85</v>
      </c>
      <c r="S8" s="40" t="s">
        <v>85</v>
      </c>
      <c r="T8" s="40" t="s">
        <v>85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8">
      <c r="A9" s="38">
        <v>1.3</v>
      </c>
      <c r="B9" s="39" t="s">
        <v>87</v>
      </c>
      <c r="C9" s="24" t="s">
        <v>88</v>
      </c>
      <c r="D9" s="38" t="s">
        <v>83</v>
      </c>
      <c r="E9" s="40" t="s">
        <v>84</v>
      </c>
      <c r="F9" s="41"/>
      <c r="G9" s="41"/>
      <c r="H9" s="41"/>
      <c r="I9" s="40" t="s">
        <v>85</v>
      </c>
      <c r="J9" s="40" t="s">
        <v>85</v>
      </c>
      <c r="K9" s="40" t="s">
        <v>85</v>
      </c>
      <c r="L9" s="40" t="s">
        <v>85</v>
      </c>
      <c r="M9" s="40" t="s">
        <v>85</v>
      </c>
      <c r="N9" s="40" t="s">
        <v>85</v>
      </c>
      <c r="O9" s="40" t="s">
        <v>85</v>
      </c>
      <c r="P9" s="40" t="s">
        <v>85</v>
      </c>
      <c r="Q9" s="40" t="s">
        <v>85</v>
      </c>
      <c r="R9" s="40" t="s">
        <v>85</v>
      </c>
      <c r="S9" s="40" t="s">
        <v>85</v>
      </c>
      <c r="T9" s="40" t="s">
        <v>85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8">
      <c r="A10" s="38">
        <v>1.4</v>
      </c>
      <c r="B10" s="39" t="s">
        <v>89</v>
      </c>
      <c r="C10" s="24" t="s">
        <v>82</v>
      </c>
      <c r="D10" s="38" t="s">
        <v>83</v>
      </c>
      <c r="E10" s="40" t="s">
        <v>84</v>
      </c>
      <c r="F10" s="41"/>
      <c r="G10" s="41"/>
      <c r="H10" s="41"/>
      <c r="I10" s="40" t="s">
        <v>85</v>
      </c>
      <c r="J10" s="40" t="s">
        <v>85</v>
      </c>
      <c r="K10" s="40" t="s">
        <v>85</v>
      </c>
      <c r="L10" s="40" t="s">
        <v>85</v>
      </c>
      <c r="M10" s="40" t="s">
        <v>85</v>
      </c>
      <c r="N10" s="40" t="s">
        <v>85</v>
      </c>
      <c r="O10" s="40" t="s">
        <v>85</v>
      </c>
      <c r="P10" s="40" t="s">
        <v>85</v>
      </c>
      <c r="Q10" s="40" t="s">
        <v>85</v>
      </c>
      <c r="R10" s="40" t="s">
        <v>85</v>
      </c>
      <c r="S10" s="40" t="s">
        <v>85</v>
      </c>
      <c r="T10" s="40" t="s">
        <v>85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8">
      <c r="A11" s="38">
        <v>1.5</v>
      </c>
      <c r="B11" s="39" t="s">
        <v>90</v>
      </c>
      <c r="C11" s="24" t="s">
        <v>82</v>
      </c>
      <c r="D11" s="38" t="s">
        <v>83</v>
      </c>
      <c r="E11" s="40" t="s">
        <v>84</v>
      </c>
      <c r="F11" s="41"/>
      <c r="G11" s="41"/>
      <c r="H11" s="41"/>
      <c r="I11" s="40" t="s">
        <v>85</v>
      </c>
      <c r="J11" s="40" t="s">
        <v>85</v>
      </c>
      <c r="K11" s="40" t="s">
        <v>85</v>
      </c>
      <c r="L11" s="40" t="s">
        <v>85</v>
      </c>
      <c r="M11" s="40" t="s">
        <v>85</v>
      </c>
      <c r="N11" s="40" t="s">
        <v>85</v>
      </c>
      <c r="O11" s="40" t="s">
        <v>85</v>
      </c>
      <c r="P11" s="40" t="s">
        <v>85</v>
      </c>
      <c r="Q11" s="40" t="s">
        <v>85</v>
      </c>
      <c r="R11" s="40" t="s">
        <v>85</v>
      </c>
      <c r="S11" s="40" t="s">
        <v>85</v>
      </c>
      <c r="T11" s="40" t="s">
        <v>85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8">
      <c r="A12" s="38">
        <v>1.6</v>
      </c>
      <c r="B12" s="39" t="s">
        <v>91</v>
      </c>
      <c r="C12" s="24" t="s">
        <v>82</v>
      </c>
      <c r="D12" s="38" t="s">
        <v>83</v>
      </c>
      <c r="E12" s="40" t="s">
        <v>84</v>
      </c>
      <c r="F12" s="41"/>
      <c r="G12" s="41"/>
      <c r="H12" s="41"/>
      <c r="I12" s="40" t="s">
        <v>85</v>
      </c>
      <c r="J12" s="40" t="s">
        <v>85</v>
      </c>
      <c r="K12" s="40" t="s">
        <v>85</v>
      </c>
      <c r="L12" s="40" t="s">
        <v>85</v>
      </c>
      <c r="M12" s="40" t="s">
        <v>85</v>
      </c>
      <c r="N12" s="40" t="s">
        <v>85</v>
      </c>
      <c r="O12" s="40" t="s">
        <v>85</v>
      </c>
      <c r="P12" s="40" t="s">
        <v>85</v>
      </c>
      <c r="Q12" s="40" t="s">
        <v>85</v>
      </c>
      <c r="R12" s="40" t="s">
        <v>85</v>
      </c>
      <c r="S12" s="40" t="s">
        <v>85</v>
      </c>
      <c r="T12" s="40" t="s">
        <v>85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8">
      <c r="A13" s="38">
        <v>1.7</v>
      </c>
      <c r="B13" s="39" t="s">
        <v>92</v>
      </c>
      <c r="C13" s="24" t="s">
        <v>82</v>
      </c>
      <c r="D13" s="38" t="s">
        <v>83</v>
      </c>
      <c r="E13" s="40" t="s">
        <v>84</v>
      </c>
      <c r="F13" s="41"/>
      <c r="G13" s="41"/>
      <c r="H13" s="41"/>
      <c r="I13" s="40" t="s">
        <v>85</v>
      </c>
      <c r="J13" s="40" t="s">
        <v>85</v>
      </c>
      <c r="K13" s="40" t="s">
        <v>85</v>
      </c>
      <c r="L13" s="40" t="s">
        <v>85</v>
      </c>
      <c r="M13" s="40" t="s">
        <v>85</v>
      </c>
      <c r="N13" s="40" t="s">
        <v>85</v>
      </c>
      <c r="O13" s="40" t="s">
        <v>85</v>
      </c>
      <c r="P13" s="40" t="s">
        <v>85</v>
      </c>
      <c r="Q13" s="40" t="s">
        <v>85</v>
      </c>
      <c r="R13" s="40" t="s">
        <v>85</v>
      </c>
      <c r="S13" s="40" t="s">
        <v>85</v>
      </c>
      <c r="T13" s="40" t="s">
        <v>85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8">
      <c r="A14" s="42">
        <v>1.8</v>
      </c>
      <c r="B14" s="43" t="s">
        <v>93</v>
      </c>
      <c r="C14" s="24" t="s">
        <v>82</v>
      </c>
      <c r="D14" s="38" t="s">
        <v>83</v>
      </c>
      <c r="E14" s="44" t="s">
        <v>84</v>
      </c>
      <c r="F14" s="41"/>
      <c r="G14" s="41"/>
      <c r="H14" s="41"/>
      <c r="I14" s="40" t="s">
        <v>85</v>
      </c>
      <c r="J14" s="40" t="s">
        <v>85</v>
      </c>
      <c r="K14" s="40" t="s">
        <v>85</v>
      </c>
      <c r="L14" s="40" t="s">
        <v>85</v>
      </c>
      <c r="M14" s="40" t="s">
        <v>85</v>
      </c>
      <c r="N14" s="40" t="s">
        <v>85</v>
      </c>
      <c r="O14" s="40" t="s">
        <v>85</v>
      </c>
      <c r="P14" s="40" t="s">
        <v>85</v>
      </c>
      <c r="Q14" s="40" t="s">
        <v>85</v>
      </c>
      <c r="R14" s="40" t="s">
        <v>85</v>
      </c>
      <c r="S14" s="40" t="s">
        <v>85</v>
      </c>
      <c r="T14" s="40" t="s">
        <v>85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8">
      <c r="A15" s="42">
        <v>1.9</v>
      </c>
      <c r="B15" s="43" t="s">
        <v>94</v>
      </c>
      <c r="C15" s="11" t="s">
        <v>95</v>
      </c>
      <c r="D15" s="38" t="s">
        <v>96</v>
      </c>
      <c r="E15" s="44" t="s">
        <v>84</v>
      </c>
      <c r="F15" s="40" t="s">
        <v>85</v>
      </c>
      <c r="G15" s="40" t="s">
        <v>85</v>
      </c>
      <c r="H15" s="40" t="s">
        <v>85</v>
      </c>
      <c r="I15" s="40" t="s">
        <v>85</v>
      </c>
      <c r="J15" s="40" t="s">
        <v>85</v>
      </c>
      <c r="K15" s="40" t="s">
        <v>85</v>
      </c>
      <c r="L15" s="40" t="s">
        <v>85</v>
      </c>
      <c r="M15" s="40" t="s">
        <v>85</v>
      </c>
      <c r="N15" s="40" t="s">
        <v>85</v>
      </c>
      <c r="O15" s="40" t="s">
        <v>85</v>
      </c>
      <c r="P15" s="40" t="s">
        <v>85</v>
      </c>
      <c r="Q15" s="40" t="s">
        <v>85</v>
      </c>
      <c r="R15" s="41"/>
      <c r="S15" s="45"/>
      <c r="T15" s="4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8">
      <c r="A16" s="46" t="s">
        <v>97</v>
      </c>
      <c r="B16" s="43" t="s">
        <v>98</v>
      </c>
      <c r="C16" s="44" t="s">
        <v>99</v>
      </c>
      <c r="D16" s="38" t="s">
        <v>96</v>
      </c>
      <c r="E16" s="44" t="s">
        <v>100</v>
      </c>
      <c r="F16" s="40" t="s">
        <v>85</v>
      </c>
      <c r="G16" s="40" t="s">
        <v>85</v>
      </c>
      <c r="H16" s="40" t="s">
        <v>85</v>
      </c>
      <c r="I16" s="40" t="s">
        <v>85</v>
      </c>
      <c r="J16" s="40" t="s">
        <v>85</v>
      </c>
      <c r="K16" s="40" t="s">
        <v>85</v>
      </c>
      <c r="L16" s="40" t="s">
        <v>85</v>
      </c>
      <c r="M16" s="40" t="s">
        <v>85</v>
      </c>
      <c r="N16" s="40" t="s">
        <v>85</v>
      </c>
      <c r="O16" s="40" t="s">
        <v>85</v>
      </c>
      <c r="P16" s="40" t="s">
        <v>85</v>
      </c>
      <c r="Q16" s="40" t="s">
        <v>85</v>
      </c>
      <c r="R16" s="41"/>
      <c r="S16" s="45"/>
      <c r="T16" s="4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8">
      <c r="A17" s="42">
        <v>1.1100000000000001</v>
      </c>
      <c r="B17" s="43" t="s">
        <v>101</v>
      </c>
      <c r="C17" s="44" t="s">
        <v>102</v>
      </c>
      <c r="D17" s="38" t="s">
        <v>96</v>
      </c>
      <c r="E17" s="44" t="s">
        <v>100</v>
      </c>
      <c r="F17" s="40" t="s">
        <v>85</v>
      </c>
      <c r="G17" s="40" t="s">
        <v>85</v>
      </c>
      <c r="H17" s="40" t="s">
        <v>85</v>
      </c>
      <c r="I17" s="40" t="s">
        <v>85</v>
      </c>
      <c r="J17" s="40" t="s">
        <v>85</v>
      </c>
      <c r="K17" s="40" t="s">
        <v>85</v>
      </c>
      <c r="L17" s="40" t="s">
        <v>85</v>
      </c>
      <c r="M17" s="40" t="s">
        <v>85</v>
      </c>
      <c r="N17" s="40" t="s">
        <v>85</v>
      </c>
      <c r="O17" s="40" t="s">
        <v>85</v>
      </c>
      <c r="P17" s="40" t="s">
        <v>85</v>
      </c>
      <c r="Q17" s="40" t="s">
        <v>85</v>
      </c>
      <c r="R17" s="41"/>
      <c r="S17" s="45"/>
      <c r="T17" s="4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8">
      <c r="A18" s="401" t="s">
        <v>103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3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8">
      <c r="A19" s="38">
        <v>2.1</v>
      </c>
      <c r="B19" s="39" t="s">
        <v>104</v>
      </c>
      <c r="C19" s="40" t="s">
        <v>95</v>
      </c>
      <c r="D19" s="40" t="s">
        <v>105</v>
      </c>
      <c r="E19" s="48" t="s">
        <v>106</v>
      </c>
      <c r="F19" s="48" t="s">
        <v>85</v>
      </c>
      <c r="G19" s="48" t="s">
        <v>85</v>
      </c>
      <c r="H19" s="48" t="s">
        <v>85</v>
      </c>
      <c r="I19" s="48" t="s">
        <v>85</v>
      </c>
      <c r="J19" s="48" t="s">
        <v>85</v>
      </c>
      <c r="K19" s="48" t="s">
        <v>85</v>
      </c>
      <c r="L19" s="48" t="s">
        <v>85</v>
      </c>
      <c r="M19" s="48" t="s">
        <v>85</v>
      </c>
      <c r="N19" s="48" t="s">
        <v>85</v>
      </c>
      <c r="O19" s="48" t="s">
        <v>85</v>
      </c>
      <c r="P19" s="48" t="s">
        <v>85</v>
      </c>
      <c r="Q19" s="48" t="s">
        <v>85</v>
      </c>
      <c r="R19" s="41"/>
      <c r="S19" s="45"/>
      <c r="T19" s="4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8">
      <c r="A20" s="38">
        <v>2.2000000000000002</v>
      </c>
      <c r="B20" s="39" t="s">
        <v>107</v>
      </c>
      <c r="C20" s="40" t="s">
        <v>95</v>
      </c>
      <c r="D20" s="44" t="s">
        <v>105</v>
      </c>
      <c r="E20" s="48" t="s">
        <v>108</v>
      </c>
      <c r="F20" s="48" t="s">
        <v>85</v>
      </c>
      <c r="G20" s="48" t="s">
        <v>85</v>
      </c>
      <c r="H20" s="48" t="s">
        <v>85</v>
      </c>
      <c r="I20" s="48" t="s">
        <v>85</v>
      </c>
      <c r="J20" s="48" t="s">
        <v>85</v>
      </c>
      <c r="K20" s="48" t="s">
        <v>85</v>
      </c>
      <c r="L20" s="48" t="s">
        <v>85</v>
      </c>
      <c r="M20" s="48" t="s">
        <v>85</v>
      </c>
      <c r="N20" s="48" t="s">
        <v>85</v>
      </c>
      <c r="O20" s="48" t="s">
        <v>85</v>
      </c>
      <c r="P20" s="48" t="s">
        <v>85</v>
      </c>
      <c r="Q20" s="48" t="s">
        <v>85</v>
      </c>
      <c r="R20" s="41"/>
      <c r="S20" s="45"/>
      <c r="T20" s="4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8">
      <c r="A21" s="38">
        <v>2.2999999999999998</v>
      </c>
      <c r="B21" s="39" t="s">
        <v>109</v>
      </c>
      <c r="C21" s="40" t="s">
        <v>95</v>
      </c>
      <c r="D21" s="44" t="s">
        <v>105</v>
      </c>
      <c r="E21" s="48" t="s">
        <v>108</v>
      </c>
      <c r="F21" s="48" t="s">
        <v>85</v>
      </c>
      <c r="G21" s="48" t="s">
        <v>85</v>
      </c>
      <c r="H21" s="48" t="s">
        <v>85</v>
      </c>
      <c r="I21" s="48" t="s">
        <v>85</v>
      </c>
      <c r="J21" s="48" t="s">
        <v>85</v>
      </c>
      <c r="K21" s="48" t="s">
        <v>85</v>
      </c>
      <c r="L21" s="48" t="s">
        <v>85</v>
      </c>
      <c r="M21" s="48" t="s">
        <v>85</v>
      </c>
      <c r="N21" s="48" t="s">
        <v>85</v>
      </c>
      <c r="O21" s="48" t="s">
        <v>85</v>
      </c>
      <c r="P21" s="48" t="s">
        <v>85</v>
      </c>
      <c r="Q21" s="48" t="s">
        <v>85</v>
      </c>
      <c r="R21" s="41"/>
      <c r="S21" s="45"/>
      <c r="T21" s="4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8">
      <c r="A22" s="38">
        <v>2.4</v>
      </c>
      <c r="B22" s="39" t="s">
        <v>110</v>
      </c>
      <c r="C22" s="40" t="s">
        <v>95</v>
      </c>
      <c r="D22" s="44" t="s">
        <v>105</v>
      </c>
      <c r="E22" s="40" t="s">
        <v>84</v>
      </c>
      <c r="F22" s="40" t="s">
        <v>85</v>
      </c>
      <c r="G22" s="40" t="s">
        <v>85</v>
      </c>
      <c r="H22" s="40" t="s">
        <v>85</v>
      </c>
      <c r="I22" s="40" t="s">
        <v>85</v>
      </c>
      <c r="J22" s="40" t="s">
        <v>85</v>
      </c>
      <c r="K22" s="40" t="s">
        <v>85</v>
      </c>
      <c r="L22" s="40" t="s">
        <v>85</v>
      </c>
      <c r="M22" s="40" t="s">
        <v>85</v>
      </c>
      <c r="N22" s="40" t="s">
        <v>85</v>
      </c>
      <c r="O22" s="40" t="s">
        <v>85</v>
      </c>
      <c r="P22" s="40" t="s">
        <v>85</v>
      </c>
      <c r="Q22" s="40" t="s">
        <v>85</v>
      </c>
      <c r="R22" s="41"/>
      <c r="S22" s="45"/>
      <c r="T22" s="4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8">
      <c r="A23" s="38">
        <v>2.5</v>
      </c>
      <c r="B23" s="39" t="s">
        <v>111</v>
      </c>
      <c r="C23" s="40" t="s">
        <v>95</v>
      </c>
      <c r="D23" s="40" t="s">
        <v>112</v>
      </c>
      <c r="E23" s="48" t="s">
        <v>106</v>
      </c>
      <c r="F23" s="48"/>
      <c r="G23" s="48"/>
      <c r="H23" s="48"/>
      <c r="I23" s="48"/>
      <c r="J23" s="48"/>
      <c r="K23" s="48"/>
      <c r="L23" s="48" t="s">
        <v>85</v>
      </c>
      <c r="M23" s="48" t="s">
        <v>85</v>
      </c>
      <c r="N23" s="48" t="s">
        <v>85</v>
      </c>
      <c r="O23" s="48" t="s">
        <v>85</v>
      </c>
      <c r="P23" s="48" t="s">
        <v>85</v>
      </c>
      <c r="Q23" s="48" t="s">
        <v>85</v>
      </c>
      <c r="R23" s="41"/>
      <c r="S23" s="45"/>
      <c r="T23" s="4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8">
      <c r="A24" s="38">
        <v>2.6</v>
      </c>
      <c r="B24" s="39" t="s">
        <v>113</v>
      </c>
      <c r="C24" s="40" t="s">
        <v>95</v>
      </c>
      <c r="D24" s="40" t="s">
        <v>112</v>
      </c>
      <c r="E24" s="40" t="s">
        <v>84</v>
      </c>
      <c r="F24" s="40" t="s">
        <v>85</v>
      </c>
      <c r="G24" s="40" t="s">
        <v>85</v>
      </c>
      <c r="H24" s="40" t="s">
        <v>85</v>
      </c>
      <c r="I24" s="40" t="s">
        <v>85</v>
      </c>
      <c r="J24" s="40" t="s">
        <v>85</v>
      </c>
      <c r="K24" s="40" t="s">
        <v>85</v>
      </c>
      <c r="L24" s="40" t="s">
        <v>85</v>
      </c>
      <c r="M24" s="40" t="s">
        <v>85</v>
      </c>
      <c r="N24" s="40" t="s">
        <v>85</v>
      </c>
      <c r="O24" s="40" t="s">
        <v>85</v>
      </c>
      <c r="P24" s="40" t="s">
        <v>85</v>
      </c>
      <c r="Q24" s="40" t="s">
        <v>85</v>
      </c>
      <c r="R24" s="41"/>
      <c r="S24" s="45"/>
      <c r="T24" s="4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8">
      <c r="A25" s="38">
        <v>2.7</v>
      </c>
      <c r="B25" s="39" t="s">
        <v>114</v>
      </c>
      <c r="C25" s="40" t="s">
        <v>95</v>
      </c>
      <c r="D25" s="40" t="s">
        <v>112</v>
      </c>
      <c r="E25" s="40" t="s">
        <v>84</v>
      </c>
      <c r="F25" s="40" t="s">
        <v>85</v>
      </c>
      <c r="G25" s="40" t="s">
        <v>85</v>
      </c>
      <c r="H25" s="40" t="s">
        <v>85</v>
      </c>
      <c r="I25" s="40" t="s">
        <v>85</v>
      </c>
      <c r="J25" s="40" t="s">
        <v>85</v>
      </c>
      <c r="K25" s="40" t="s">
        <v>85</v>
      </c>
      <c r="L25" s="40" t="s">
        <v>85</v>
      </c>
      <c r="M25" s="40" t="s">
        <v>85</v>
      </c>
      <c r="N25" s="40" t="s">
        <v>85</v>
      </c>
      <c r="O25" s="40" t="s">
        <v>85</v>
      </c>
      <c r="P25" s="40" t="s">
        <v>85</v>
      </c>
      <c r="Q25" s="40" t="s">
        <v>85</v>
      </c>
      <c r="R25" s="41"/>
      <c r="S25" s="45"/>
      <c r="T25" s="4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8">
      <c r="A26" s="38">
        <v>2.8</v>
      </c>
      <c r="B26" s="39" t="s">
        <v>115</v>
      </c>
      <c r="C26" s="40" t="s">
        <v>95</v>
      </c>
      <c r="D26" s="40" t="s">
        <v>112</v>
      </c>
      <c r="E26" s="48" t="s">
        <v>116</v>
      </c>
      <c r="F26" s="48" t="s">
        <v>85</v>
      </c>
      <c r="G26" s="48" t="s">
        <v>85</v>
      </c>
      <c r="H26" s="48" t="s">
        <v>85</v>
      </c>
      <c r="I26" s="48" t="s">
        <v>85</v>
      </c>
      <c r="J26" s="48" t="s">
        <v>85</v>
      </c>
      <c r="K26" s="48" t="s">
        <v>85</v>
      </c>
      <c r="L26" s="48" t="s">
        <v>85</v>
      </c>
      <c r="M26" s="48" t="s">
        <v>85</v>
      </c>
      <c r="N26" s="48" t="s">
        <v>85</v>
      </c>
      <c r="O26" s="48" t="s">
        <v>85</v>
      </c>
      <c r="P26" s="48" t="s">
        <v>85</v>
      </c>
      <c r="Q26" s="48" t="s">
        <v>85</v>
      </c>
      <c r="R26" s="41"/>
      <c r="S26" s="45"/>
      <c r="T26" s="4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8">
      <c r="A27" s="38">
        <v>2.9</v>
      </c>
      <c r="B27" s="39" t="s">
        <v>117</v>
      </c>
      <c r="C27" s="40" t="s">
        <v>118</v>
      </c>
      <c r="D27" s="40" t="s">
        <v>119</v>
      </c>
      <c r="E27" s="48" t="s">
        <v>116</v>
      </c>
      <c r="F27" s="48" t="s">
        <v>85</v>
      </c>
      <c r="G27" s="48" t="s">
        <v>85</v>
      </c>
      <c r="H27" s="48" t="s">
        <v>85</v>
      </c>
      <c r="I27" s="48" t="s">
        <v>85</v>
      </c>
      <c r="J27" s="48" t="s">
        <v>85</v>
      </c>
      <c r="K27" s="48" t="s">
        <v>85</v>
      </c>
      <c r="L27" s="48" t="s">
        <v>85</v>
      </c>
      <c r="M27" s="48" t="s">
        <v>85</v>
      </c>
      <c r="N27" s="48" t="s">
        <v>85</v>
      </c>
      <c r="O27" s="48" t="s">
        <v>85</v>
      </c>
      <c r="P27" s="48" t="s">
        <v>85</v>
      </c>
      <c r="Q27" s="48" t="s">
        <v>85</v>
      </c>
      <c r="R27" s="41"/>
      <c r="S27" s="45"/>
      <c r="T27" s="4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8">
      <c r="A28" s="49" t="s">
        <v>120</v>
      </c>
      <c r="B28" s="50" t="s">
        <v>121</v>
      </c>
      <c r="C28" s="51" t="s">
        <v>122</v>
      </c>
      <c r="D28" s="51" t="s">
        <v>123</v>
      </c>
      <c r="E28" s="51" t="s">
        <v>116</v>
      </c>
      <c r="F28" s="394" t="s">
        <v>124</v>
      </c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95"/>
      <c r="R28" s="41"/>
      <c r="S28" s="45"/>
      <c r="T28" s="4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8">
      <c r="A29" s="38">
        <v>2.11</v>
      </c>
      <c r="B29" s="39" t="s">
        <v>125</v>
      </c>
      <c r="C29" s="40" t="s">
        <v>95</v>
      </c>
      <c r="D29" s="40" t="s">
        <v>112</v>
      </c>
      <c r="E29" s="40" t="s">
        <v>84</v>
      </c>
      <c r="F29" s="40" t="s">
        <v>85</v>
      </c>
      <c r="G29" s="40" t="s">
        <v>85</v>
      </c>
      <c r="H29" s="40" t="s">
        <v>85</v>
      </c>
      <c r="I29" s="40" t="s">
        <v>85</v>
      </c>
      <c r="J29" s="40" t="s">
        <v>85</v>
      </c>
      <c r="K29" s="40" t="s">
        <v>85</v>
      </c>
      <c r="L29" s="40" t="s">
        <v>85</v>
      </c>
      <c r="M29" s="40" t="s">
        <v>85</v>
      </c>
      <c r="N29" s="40" t="s">
        <v>85</v>
      </c>
      <c r="O29" s="40" t="s">
        <v>85</v>
      </c>
      <c r="P29" s="40" t="s">
        <v>85</v>
      </c>
      <c r="Q29" s="40" t="s">
        <v>85</v>
      </c>
      <c r="R29" s="41"/>
      <c r="S29" s="45"/>
      <c r="T29" s="4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8">
      <c r="A30" s="38">
        <v>2.12</v>
      </c>
      <c r="B30" s="39" t="s">
        <v>126</v>
      </c>
      <c r="C30" s="40" t="s">
        <v>15</v>
      </c>
      <c r="D30" s="40" t="s">
        <v>112</v>
      </c>
      <c r="E30" s="48" t="s">
        <v>116</v>
      </c>
      <c r="F30" s="48" t="s">
        <v>85</v>
      </c>
      <c r="G30" s="48" t="s">
        <v>85</v>
      </c>
      <c r="H30" s="48" t="s">
        <v>85</v>
      </c>
      <c r="I30" s="48" t="s">
        <v>85</v>
      </c>
      <c r="J30" s="48" t="s">
        <v>85</v>
      </c>
      <c r="K30" s="48" t="s">
        <v>85</v>
      </c>
      <c r="L30" s="48" t="s">
        <v>85</v>
      </c>
      <c r="M30" s="48" t="s">
        <v>85</v>
      </c>
      <c r="N30" s="48" t="s">
        <v>85</v>
      </c>
      <c r="O30" s="48" t="s">
        <v>85</v>
      </c>
      <c r="P30" s="48" t="s">
        <v>85</v>
      </c>
      <c r="Q30" s="48" t="s">
        <v>85</v>
      </c>
      <c r="R30" s="41"/>
      <c r="S30" s="45"/>
      <c r="T30" s="4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8">
      <c r="A31" s="38">
        <v>2.13</v>
      </c>
      <c r="B31" s="39" t="s">
        <v>127</v>
      </c>
      <c r="C31" s="40" t="s">
        <v>95</v>
      </c>
      <c r="D31" s="40" t="s">
        <v>123</v>
      </c>
      <c r="E31" s="48" t="s">
        <v>116</v>
      </c>
      <c r="F31" s="48" t="s">
        <v>85</v>
      </c>
      <c r="G31" s="48" t="s">
        <v>85</v>
      </c>
      <c r="H31" s="48" t="s">
        <v>85</v>
      </c>
      <c r="I31" s="48" t="s">
        <v>85</v>
      </c>
      <c r="J31" s="48" t="s">
        <v>85</v>
      </c>
      <c r="K31" s="48" t="s">
        <v>85</v>
      </c>
      <c r="L31" s="48" t="s">
        <v>85</v>
      </c>
      <c r="M31" s="48" t="s">
        <v>85</v>
      </c>
      <c r="N31" s="48" t="s">
        <v>85</v>
      </c>
      <c r="O31" s="48" t="s">
        <v>85</v>
      </c>
      <c r="P31" s="48" t="s">
        <v>85</v>
      </c>
      <c r="Q31" s="48" t="s">
        <v>85</v>
      </c>
      <c r="R31" s="41"/>
      <c r="S31" s="45"/>
      <c r="T31" s="4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8">
      <c r="A32" s="38">
        <v>2.14</v>
      </c>
      <c r="B32" s="39" t="s">
        <v>128</v>
      </c>
      <c r="C32" s="40" t="s">
        <v>129</v>
      </c>
      <c r="D32" s="40" t="s">
        <v>112</v>
      </c>
      <c r="E32" s="40" t="s">
        <v>84</v>
      </c>
      <c r="F32" s="40" t="s">
        <v>85</v>
      </c>
      <c r="G32" s="40" t="s">
        <v>85</v>
      </c>
      <c r="H32" s="40" t="s">
        <v>85</v>
      </c>
      <c r="I32" s="40" t="s">
        <v>85</v>
      </c>
      <c r="J32" s="40" t="s">
        <v>85</v>
      </c>
      <c r="K32" s="40" t="s">
        <v>85</v>
      </c>
      <c r="L32" s="40" t="s">
        <v>85</v>
      </c>
      <c r="M32" s="40" t="s">
        <v>85</v>
      </c>
      <c r="N32" s="40" t="s">
        <v>85</v>
      </c>
      <c r="O32" s="40" t="s">
        <v>85</v>
      </c>
      <c r="P32" s="40" t="s">
        <v>85</v>
      </c>
      <c r="Q32" s="40" t="s">
        <v>85</v>
      </c>
      <c r="R32" s="41"/>
      <c r="S32" s="45"/>
      <c r="T32" s="45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8">
      <c r="A33" s="38">
        <v>2.15</v>
      </c>
      <c r="B33" s="39" t="s">
        <v>130</v>
      </c>
      <c r="C33" s="40" t="s">
        <v>122</v>
      </c>
      <c r="D33" s="40" t="s">
        <v>112</v>
      </c>
      <c r="E33" s="40" t="s">
        <v>84</v>
      </c>
      <c r="F33" s="40" t="s">
        <v>85</v>
      </c>
      <c r="G33" s="40" t="s">
        <v>85</v>
      </c>
      <c r="H33" s="40" t="s">
        <v>85</v>
      </c>
      <c r="I33" s="40" t="s">
        <v>85</v>
      </c>
      <c r="J33" s="40" t="s">
        <v>85</v>
      </c>
      <c r="K33" s="40" t="s">
        <v>85</v>
      </c>
      <c r="L33" s="40" t="s">
        <v>85</v>
      </c>
      <c r="M33" s="40" t="s">
        <v>85</v>
      </c>
      <c r="N33" s="40" t="s">
        <v>85</v>
      </c>
      <c r="O33" s="40" t="s">
        <v>85</v>
      </c>
      <c r="P33" s="40" t="s">
        <v>85</v>
      </c>
      <c r="Q33" s="40" t="s">
        <v>85</v>
      </c>
      <c r="R33" s="41"/>
      <c r="S33" s="45"/>
      <c r="T33" s="4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8">
      <c r="A34" s="47" t="s">
        <v>131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3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8">
      <c r="A35" s="42">
        <v>3.1</v>
      </c>
      <c r="B35" s="43" t="s">
        <v>132</v>
      </c>
      <c r="C35" s="44" t="s">
        <v>133</v>
      </c>
      <c r="D35" s="44" t="s">
        <v>105</v>
      </c>
      <c r="E35" s="44" t="s">
        <v>134</v>
      </c>
      <c r="F35" s="44" t="s">
        <v>85</v>
      </c>
      <c r="G35" s="44" t="s">
        <v>85</v>
      </c>
      <c r="H35" s="44" t="s">
        <v>85</v>
      </c>
      <c r="I35" s="44" t="s">
        <v>85</v>
      </c>
      <c r="J35" s="44" t="s">
        <v>85</v>
      </c>
      <c r="K35" s="44" t="s">
        <v>85</v>
      </c>
      <c r="L35" s="44" t="s">
        <v>85</v>
      </c>
      <c r="M35" s="44" t="s">
        <v>85</v>
      </c>
      <c r="N35" s="44" t="s">
        <v>85</v>
      </c>
      <c r="O35" s="44" t="s">
        <v>85</v>
      </c>
      <c r="P35" s="44" t="s">
        <v>85</v>
      </c>
      <c r="Q35" s="44" t="s">
        <v>85</v>
      </c>
      <c r="R35" s="54"/>
      <c r="S35" s="55"/>
      <c r="T35" s="5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8">
      <c r="A36" s="42">
        <v>3.2</v>
      </c>
      <c r="B36" s="43" t="s">
        <v>135</v>
      </c>
      <c r="C36" s="44" t="s">
        <v>82</v>
      </c>
      <c r="D36" s="44" t="s">
        <v>105</v>
      </c>
      <c r="E36" s="44" t="s">
        <v>84</v>
      </c>
      <c r="F36" s="44" t="s">
        <v>85</v>
      </c>
      <c r="G36" s="44" t="s">
        <v>85</v>
      </c>
      <c r="H36" s="44" t="s">
        <v>85</v>
      </c>
      <c r="I36" s="44" t="s">
        <v>85</v>
      </c>
      <c r="J36" s="44" t="s">
        <v>85</v>
      </c>
      <c r="K36" s="44" t="s">
        <v>85</v>
      </c>
      <c r="L36" s="44" t="s">
        <v>85</v>
      </c>
      <c r="M36" s="44" t="s">
        <v>85</v>
      </c>
      <c r="N36" s="44" t="s">
        <v>85</v>
      </c>
      <c r="O36" s="44" t="s">
        <v>85</v>
      </c>
      <c r="P36" s="44" t="s">
        <v>85</v>
      </c>
      <c r="Q36" s="44" t="s">
        <v>85</v>
      </c>
      <c r="R36" s="54"/>
      <c r="S36" s="55"/>
      <c r="T36" s="5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8">
      <c r="A37" s="42">
        <v>3.3</v>
      </c>
      <c r="B37" s="43" t="s">
        <v>136</v>
      </c>
      <c r="C37" s="44" t="s">
        <v>95</v>
      </c>
      <c r="D37" s="44" t="s">
        <v>105</v>
      </c>
      <c r="E37" s="44" t="s">
        <v>84</v>
      </c>
      <c r="F37" s="44" t="s">
        <v>85</v>
      </c>
      <c r="G37" s="44" t="s">
        <v>85</v>
      </c>
      <c r="H37" s="44" t="s">
        <v>85</v>
      </c>
      <c r="I37" s="44" t="s">
        <v>85</v>
      </c>
      <c r="J37" s="44" t="s">
        <v>85</v>
      </c>
      <c r="K37" s="44" t="s">
        <v>85</v>
      </c>
      <c r="L37" s="44" t="s">
        <v>85</v>
      </c>
      <c r="M37" s="44" t="s">
        <v>85</v>
      </c>
      <c r="N37" s="44" t="s">
        <v>85</v>
      </c>
      <c r="O37" s="44" t="s">
        <v>85</v>
      </c>
      <c r="P37" s="44" t="s">
        <v>85</v>
      </c>
      <c r="Q37" s="44" t="s">
        <v>85</v>
      </c>
      <c r="R37" s="54"/>
      <c r="S37" s="55"/>
      <c r="T37" s="5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8">
      <c r="A38" s="42">
        <v>3.4</v>
      </c>
      <c r="B38" s="43" t="s">
        <v>137</v>
      </c>
      <c r="C38" s="44" t="s">
        <v>99</v>
      </c>
      <c r="D38" s="44" t="s">
        <v>105</v>
      </c>
      <c r="E38" s="44" t="s">
        <v>138</v>
      </c>
      <c r="F38" s="40" t="s">
        <v>85</v>
      </c>
      <c r="G38" s="40" t="s">
        <v>85</v>
      </c>
      <c r="H38" s="40" t="s">
        <v>85</v>
      </c>
      <c r="I38" s="40" t="s">
        <v>85</v>
      </c>
      <c r="J38" s="40" t="s">
        <v>85</v>
      </c>
      <c r="K38" s="40" t="s">
        <v>85</v>
      </c>
      <c r="L38" s="40" t="s">
        <v>85</v>
      </c>
      <c r="M38" s="40" t="s">
        <v>85</v>
      </c>
      <c r="N38" s="40" t="s">
        <v>85</v>
      </c>
      <c r="O38" s="40" t="s">
        <v>85</v>
      </c>
      <c r="P38" s="40" t="s">
        <v>85</v>
      </c>
      <c r="Q38" s="40" t="s">
        <v>85</v>
      </c>
      <c r="R38" s="41"/>
      <c r="S38" s="45"/>
      <c r="T38" s="4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8">
      <c r="A39" s="401" t="s">
        <v>139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3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8">
      <c r="A40" s="56">
        <v>4.0999999999999996</v>
      </c>
      <c r="B40" s="50" t="s">
        <v>140</v>
      </c>
      <c r="C40" s="51" t="s">
        <v>141</v>
      </c>
      <c r="D40" s="51" t="s">
        <v>105</v>
      </c>
      <c r="E40" s="51" t="s">
        <v>142</v>
      </c>
      <c r="F40" s="394" t="s">
        <v>124</v>
      </c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95"/>
      <c r="R40" s="41"/>
      <c r="S40" s="45"/>
      <c r="T40" s="4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8">
      <c r="A41" s="38">
        <v>4.2</v>
      </c>
      <c r="B41" s="39" t="s">
        <v>143</v>
      </c>
      <c r="C41" s="40" t="s">
        <v>144</v>
      </c>
      <c r="D41" s="40" t="s">
        <v>105</v>
      </c>
      <c r="E41" s="48" t="s">
        <v>142</v>
      </c>
      <c r="F41" s="48" t="s">
        <v>85</v>
      </c>
      <c r="G41" s="48" t="s">
        <v>85</v>
      </c>
      <c r="H41" s="48" t="s">
        <v>85</v>
      </c>
      <c r="I41" s="48" t="s">
        <v>85</v>
      </c>
      <c r="J41" s="48" t="s">
        <v>85</v>
      </c>
      <c r="K41" s="48" t="s">
        <v>85</v>
      </c>
      <c r="L41" s="48" t="s">
        <v>85</v>
      </c>
      <c r="M41" s="48" t="s">
        <v>85</v>
      </c>
      <c r="N41" s="48" t="s">
        <v>85</v>
      </c>
      <c r="O41" s="48" t="s">
        <v>85</v>
      </c>
      <c r="P41" s="48" t="s">
        <v>85</v>
      </c>
      <c r="Q41" s="48" t="s">
        <v>85</v>
      </c>
      <c r="R41" s="41"/>
      <c r="S41" s="45"/>
      <c r="T41" s="4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8">
      <c r="A42" s="56">
        <v>4.3</v>
      </c>
      <c r="B42" s="50" t="s">
        <v>145</v>
      </c>
      <c r="C42" s="51"/>
      <c r="D42" s="51" t="s">
        <v>105</v>
      </c>
      <c r="E42" s="51" t="s">
        <v>108</v>
      </c>
      <c r="F42" s="404" t="s">
        <v>124</v>
      </c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95"/>
      <c r="R42" s="41"/>
      <c r="S42" s="45"/>
      <c r="T42" s="4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8">
      <c r="A43" s="56">
        <v>4.4000000000000004</v>
      </c>
      <c r="B43" s="50" t="s">
        <v>146</v>
      </c>
      <c r="C43" s="51" t="s">
        <v>84</v>
      </c>
      <c r="D43" s="51" t="s">
        <v>105</v>
      </c>
      <c r="E43" s="51" t="s">
        <v>108</v>
      </c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95"/>
      <c r="R43" s="41"/>
      <c r="S43" s="45"/>
      <c r="T43" s="4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8">
      <c r="A44" s="56">
        <v>4.5</v>
      </c>
      <c r="B44" s="50" t="s">
        <v>147</v>
      </c>
      <c r="C44" s="51" t="s">
        <v>148</v>
      </c>
      <c r="D44" s="51" t="s">
        <v>105</v>
      </c>
      <c r="E44" s="51" t="s">
        <v>149</v>
      </c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95"/>
      <c r="R44" s="41"/>
      <c r="S44" s="45"/>
      <c r="T44" s="4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8">
      <c r="A45" s="56">
        <v>4.5999999999999996</v>
      </c>
      <c r="B45" s="50" t="s">
        <v>150</v>
      </c>
      <c r="C45" s="51" t="s">
        <v>148</v>
      </c>
      <c r="D45" s="51" t="s">
        <v>105</v>
      </c>
      <c r="E45" s="51" t="s">
        <v>149</v>
      </c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95"/>
      <c r="R45" s="391"/>
      <c r="S45" s="45"/>
      <c r="T45" s="4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8">
      <c r="A46" s="56">
        <v>4.7</v>
      </c>
      <c r="B46" s="50" t="s">
        <v>151</v>
      </c>
      <c r="C46" s="51" t="s">
        <v>95</v>
      </c>
      <c r="D46" s="51" t="s">
        <v>105</v>
      </c>
      <c r="E46" s="51" t="s">
        <v>152</v>
      </c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95"/>
      <c r="R46" s="392"/>
      <c r="S46" s="45"/>
      <c r="T46" s="4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8">
      <c r="A47" s="56">
        <v>4.8</v>
      </c>
      <c r="B47" s="50" t="s">
        <v>153</v>
      </c>
      <c r="C47" s="51" t="s">
        <v>154</v>
      </c>
      <c r="D47" s="51" t="s">
        <v>105</v>
      </c>
      <c r="E47" s="51" t="s">
        <v>152</v>
      </c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95"/>
      <c r="R47" s="41"/>
      <c r="S47" s="45"/>
      <c r="T47" s="4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8">
      <c r="A48" s="56">
        <v>4.9000000000000004</v>
      </c>
      <c r="B48" s="50" t="s">
        <v>155</v>
      </c>
      <c r="C48" s="51" t="s">
        <v>95</v>
      </c>
      <c r="D48" s="51" t="s">
        <v>105</v>
      </c>
      <c r="E48" s="51" t="s">
        <v>152</v>
      </c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95"/>
      <c r="R48" s="41"/>
      <c r="S48" s="45"/>
      <c r="T48" s="4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8">
      <c r="A49" s="57" t="s">
        <v>156</v>
      </c>
      <c r="B49" s="43" t="s">
        <v>157</v>
      </c>
      <c r="C49" s="40" t="s">
        <v>95</v>
      </c>
      <c r="D49" s="40" t="s">
        <v>105</v>
      </c>
      <c r="E49" s="58" t="s">
        <v>152</v>
      </c>
      <c r="F49" s="48" t="s">
        <v>85</v>
      </c>
      <c r="G49" s="48" t="s">
        <v>85</v>
      </c>
      <c r="H49" s="48" t="s">
        <v>85</v>
      </c>
      <c r="I49" s="48" t="s">
        <v>85</v>
      </c>
      <c r="J49" s="48" t="s">
        <v>85</v>
      </c>
      <c r="K49" s="48" t="s">
        <v>85</v>
      </c>
      <c r="L49" s="48" t="s">
        <v>85</v>
      </c>
      <c r="M49" s="48" t="s">
        <v>85</v>
      </c>
      <c r="N49" s="48" t="s">
        <v>85</v>
      </c>
      <c r="O49" s="48" t="s">
        <v>85</v>
      </c>
      <c r="P49" s="48" t="s">
        <v>85</v>
      </c>
      <c r="Q49" s="48" t="s">
        <v>85</v>
      </c>
      <c r="R49" s="393"/>
      <c r="S49" s="55"/>
      <c r="T49" s="5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8">
      <c r="A50" s="56">
        <v>4.1100000000000003</v>
      </c>
      <c r="B50" s="59" t="s">
        <v>158</v>
      </c>
      <c r="C50" s="51" t="s">
        <v>95</v>
      </c>
      <c r="D50" s="51" t="s">
        <v>105</v>
      </c>
      <c r="E50" s="60" t="s">
        <v>152</v>
      </c>
      <c r="F50" s="394" t="s">
        <v>124</v>
      </c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95"/>
      <c r="R50" s="392"/>
      <c r="S50" s="55"/>
      <c r="T50" s="5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8">
      <c r="A51" s="38">
        <v>4.12</v>
      </c>
      <c r="B51" s="43" t="s">
        <v>159</v>
      </c>
      <c r="C51" s="40" t="s">
        <v>95</v>
      </c>
      <c r="D51" s="40" t="s">
        <v>105</v>
      </c>
      <c r="E51" s="58" t="s">
        <v>152</v>
      </c>
      <c r="F51" s="48"/>
      <c r="G51" s="48"/>
      <c r="H51" s="48"/>
      <c r="I51" s="48" t="s">
        <v>85</v>
      </c>
      <c r="J51" s="48" t="s">
        <v>85</v>
      </c>
      <c r="K51" s="48" t="s">
        <v>85</v>
      </c>
      <c r="L51" s="48" t="s">
        <v>85</v>
      </c>
      <c r="M51" s="48" t="s">
        <v>85</v>
      </c>
      <c r="N51" s="48" t="s">
        <v>85</v>
      </c>
      <c r="O51" s="48" t="s">
        <v>85</v>
      </c>
      <c r="P51" s="48" t="s">
        <v>85</v>
      </c>
      <c r="Q51" s="48" t="s">
        <v>85</v>
      </c>
      <c r="R51" s="392"/>
      <c r="S51" s="55"/>
      <c r="T51" s="5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8">
      <c r="A52" s="56">
        <v>4.13</v>
      </c>
      <c r="B52" s="50" t="s">
        <v>160</v>
      </c>
      <c r="C52" s="51" t="s">
        <v>141</v>
      </c>
      <c r="D52" s="51" t="s">
        <v>105</v>
      </c>
      <c r="E52" s="51" t="s">
        <v>161</v>
      </c>
      <c r="F52" s="394" t="s">
        <v>124</v>
      </c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95"/>
      <c r="R52" s="41"/>
      <c r="S52" s="45"/>
      <c r="T52" s="4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8">
      <c r="A53" s="56">
        <v>4.1399999999999997</v>
      </c>
      <c r="B53" s="50" t="s">
        <v>162</v>
      </c>
      <c r="C53" s="51" t="s">
        <v>95</v>
      </c>
      <c r="D53" s="51" t="s">
        <v>105</v>
      </c>
      <c r="E53" s="51" t="s">
        <v>163</v>
      </c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95"/>
      <c r="R53" s="41"/>
      <c r="S53" s="45"/>
      <c r="T53" s="45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8">
      <c r="A54" s="42">
        <v>4.1500000000000004</v>
      </c>
      <c r="B54" s="43" t="s">
        <v>164</v>
      </c>
      <c r="C54" s="44" t="s">
        <v>165</v>
      </c>
      <c r="D54" s="40" t="s">
        <v>105</v>
      </c>
      <c r="E54" s="58" t="s">
        <v>166</v>
      </c>
      <c r="F54" s="48" t="s">
        <v>85</v>
      </c>
      <c r="G54" s="48" t="s">
        <v>85</v>
      </c>
      <c r="H54" s="48" t="s">
        <v>85</v>
      </c>
      <c r="I54" s="48" t="s">
        <v>85</v>
      </c>
      <c r="J54" s="48" t="s">
        <v>85</v>
      </c>
      <c r="K54" s="48" t="s">
        <v>85</v>
      </c>
      <c r="L54" s="48" t="s">
        <v>85</v>
      </c>
      <c r="M54" s="48" t="s">
        <v>85</v>
      </c>
      <c r="N54" s="48" t="s">
        <v>85</v>
      </c>
      <c r="O54" s="48" t="s">
        <v>85</v>
      </c>
      <c r="P54" s="48" t="s">
        <v>85</v>
      </c>
      <c r="Q54" s="48" t="s">
        <v>85</v>
      </c>
      <c r="R54" s="41"/>
      <c r="S54" s="45"/>
      <c r="T54" s="45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8">
      <c r="A55" s="38">
        <v>4.16</v>
      </c>
      <c r="B55" s="39" t="s">
        <v>167</v>
      </c>
      <c r="C55" s="40" t="s">
        <v>168</v>
      </c>
      <c r="D55" s="40" t="s">
        <v>105</v>
      </c>
      <c r="E55" s="40" t="s">
        <v>84</v>
      </c>
      <c r="F55" s="40" t="s">
        <v>85</v>
      </c>
      <c r="G55" s="40" t="s">
        <v>85</v>
      </c>
      <c r="H55" s="40" t="s">
        <v>85</v>
      </c>
      <c r="I55" s="40" t="s">
        <v>85</v>
      </c>
      <c r="J55" s="40" t="s">
        <v>85</v>
      </c>
      <c r="K55" s="40" t="s">
        <v>85</v>
      </c>
      <c r="L55" s="40" t="s">
        <v>85</v>
      </c>
      <c r="M55" s="40" t="s">
        <v>85</v>
      </c>
      <c r="N55" s="40" t="s">
        <v>85</v>
      </c>
      <c r="O55" s="40" t="s">
        <v>85</v>
      </c>
      <c r="P55" s="40" t="s">
        <v>85</v>
      </c>
      <c r="Q55" s="40" t="s">
        <v>85</v>
      </c>
      <c r="R55" s="41"/>
      <c r="S55" s="45"/>
      <c r="T55" s="45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8">
      <c r="A56" s="38">
        <v>4.17</v>
      </c>
      <c r="B56" s="39" t="s">
        <v>169</v>
      </c>
      <c r="C56" s="40" t="s">
        <v>168</v>
      </c>
      <c r="D56" s="40" t="s">
        <v>105</v>
      </c>
      <c r="E56" s="40" t="s">
        <v>84</v>
      </c>
      <c r="F56" s="40" t="s">
        <v>85</v>
      </c>
      <c r="G56" s="40" t="s">
        <v>85</v>
      </c>
      <c r="H56" s="40" t="s">
        <v>85</v>
      </c>
      <c r="I56" s="40" t="s">
        <v>85</v>
      </c>
      <c r="J56" s="40" t="s">
        <v>85</v>
      </c>
      <c r="K56" s="40" t="s">
        <v>85</v>
      </c>
      <c r="L56" s="40" t="s">
        <v>85</v>
      </c>
      <c r="M56" s="40" t="s">
        <v>85</v>
      </c>
      <c r="N56" s="40" t="s">
        <v>85</v>
      </c>
      <c r="O56" s="40" t="s">
        <v>85</v>
      </c>
      <c r="P56" s="40" t="s">
        <v>85</v>
      </c>
      <c r="Q56" s="40" t="s">
        <v>85</v>
      </c>
      <c r="R56" s="41"/>
      <c r="S56" s="45"/>
      <c r="T56" s="45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8">
      <c r="A57" s="38">
        <v>4.18</v>
      </c>
      <c r="B57" s="39" t="s">
        <v>170</v>
      </c>
      <c r="C57" s="40" t="s">
        <v>95</v>
      </c>
      <c r="D57" s="40" t="s">
        <v>105</v>
      </c>
      <c r="E57" s="40" t="s">
        <v>84</v>
      </c>
      <c r="F57" s="40" t="s">
        <v>85</v>
      </c>
      <c r="G57" s="40" t="s">
        <v>85</v>
      </c>
      <c r="H57" s="40" t="s">
        <v>85</v>
      </c>
      <c r="I57" s="40" t="s">
        <v>85</v>
      </c>
      <c r="J57" s="40" t="s">
        <v>85</v>
      </c>
      <c r="K57" s="40" t="s">
        <v>85</v>
      </c>
      <c r="L57" s="40" t="s">
        <v>85</v>
      </c>
      <c r="M57" s="40" t="s">
        <v>85</v>
      </c>
      <c r="N57" s="40" t="s">
        <v>85</v>
      </c>
      <c r="O57" s="40" t="s">
        <v>85</v>
      </c>
      <c r="P57" s="40" t="s">
        <v>85</v>
      </c>
      <c r="Q57" s="40" t="s">
        <v>85</v>
      </c>
      <c r="R57" s="41"/>
      <c r="S57" s="45"/>
      <c r="T57" s="45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8">
      <c r="A58" s="38">
        <v>4.1900000000000004</v>
      </c>
      <c r="B58" s="39" t="s">
        <v>171</v>
      </c>
      <c r="C58" s="40" t="s">
        <v>95</v>
      </c>
      <c r="D58" s="40" t="s">
        <v>105</v>
      </c>
      <c r="E58" s="40" t="s">
        <v>84</v>
      </c>
      <c r="F58" s="40" t="s">
        <v>85</v>
      </c>
      <c r="G58" s="40" t="s">
        <v>85</v>
      </c>
      <c r="H58" s="40" t="s">
        <v>85</v>
      </c>
      <c r="I58" s="40" t="s">
        <v>85</v>
      </c>
      <c r="J58" s="40" t="s">
        <v>85</v>
      </c>
      <c r="K58" s="40" t="s">
        <v>85</v>
      </c>
      <c r="L58" s="40" t="s">
        <v>85</v>
      </c>
      <c r="M58" s="40" t="s">
        <v>85</v>
      </c>
      <c r="N58" s="40" t="s">
        <v>85</v>
      </c>
      <c r="O58" s="40" t="s">
        <v>85</v>
      </c>
      <c r="P58" s="40" t="s">
        <v>85</v>
      </c>
      <c r="Q58" s="40" t="s">
        <v>85</v>
      </c>
      <c r="R58" s="41"/>
      <c r="S58" s="45"/>
      <c r="T58" s="45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8">
      <c r="A59" s="38">
        <v>4.2</v>
      </c>
      <c r="B59" s="39" t="s">
        <v>172</v>
      </c>
      <c r="C59" s="40" t="s">
        <v>95</v>
      </c>
      <c r="D59" s="40" t="s">
        <v>105</v>
      </c>
      <c r="E59" s="48" t="s">
        <v>173</v>
      </c>
      <c r="F59" s="48" t="s">
        <v>85</v>
      </c>
      <c r="G59" s="48" t="s">
        <v>85</v>
      </c>
      <c r="H59" s="48" t="s">
        <v>85</v>
      </c>
      <c r="I59" s="48" t="s">
        <v>85</v>
      </c>
      <c r="J59" s="48" t="s">
        <v>85</v>
      </c>
      <c r="K59" s="48" t="s">
        <v>85</v>
      </c>
      <c r="L59" s="48" t="s">
        <v>85</v>
      </c>
      <c r="M59" s="48" t="s">
        <v>85</v>
      </c>
      <c r="N59" s="48" t="s">
        <v>85</v>
      </c>
      <c r="O59" s="48" t="s">
        <v>85</v>
      </c>
      <c r="P59" s="48" t="s">
        <v>85</v>
      </c>
      <c r="Q59" s="48" t="s">
        <v>85</v>
      </c>
      <c r="R59" s="41"/>
      <c r="S59" s="45"/>
      <c r="T59" s="45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8">
      <c r="A60" s="38">
        <v>4.21</v>
      </c>
      <c r="B60" s="39" t="s">
        <v>174</v>
      </c>
      <c r="C60" s="40" t="s">
        <v>15</v>
      </c>
      <c r="D60" s="40" t="s">
        <v>105</v>
      </c>
      <c r="E60" s="40" t="s">
        <v>84</v>
      </c>
      <c r="F60" s="40" t="s">
        <v>85</v>
      </c>
      <c r="G60" s="40" t="s">
        <v>85</v>
      </c>
      <c r="H60" s="40" t="s">
        <v>85</v>
      </c>
      <c r="I60" s="40" t="s">
        <v>85</v>
      </c>
      <c r="J60" s="40" t="s">
        <v>85</v>
      </c>
      <c r="K60" s="40" t="s">
        <v>85</v>
      </c>
      <c r="L60" s="40" t="s">
        <v>85</v>
      </c>
      <c r="M60" s="40" t="s">
        <v>85</v>
      </c>
      <c r="N60" s="40" t="s">
        <v>85</v>
      </c>
      <c r="O60" s="40" t="s">
        <v>85</v>
      </c>
      <c r="P60" s="40" t="s">
        <v>85</v>
      </c>
      <c r="Q60" s="40" t="s">
        <v>85</v>
      </c>
      <c r="R60" s="41"/>
      <c r="S60" s="45"/>
      <c r="T60" s="45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8">
      <c r="A61" s="38">
        <v>4.22</v>
      </c>
      <c r="B61" s="39" t="s">
        <v>175</v>
      </c>
      <c r="C61" s="40" t="s">
        <v>144</v>
      </c>
      <c r="D61" s="40" t="s">
        <v>105</v>
      </c>
      <c r="E61" s="48" t="s">
        <v>108</v>
      </c>
      <c r="F61" s="48" t="s">
        <v>85</v>
      </c>
      <c r="G61" s="48" t="s">
        <v>85</v>
      </c>
      <c r="H61" s="48" t="s">
        <v>85</v>
      </c>
      <c r="I61" s="48" t="s">
        <v>85</v>
      </c>
      <c r="J61" s="48" t="s">
        <v>85</v>
      </c>
      <c r="K61" s="48" t="s">
        <v>85</v>
      </c>
      <c r="L61" s="48" t="s">
        <v>85</v>
      </c>
      <c r="M61" s="48" t="s">
        <v>85</v>
      </c>
      <c r="N61" s="48" t="s">
        <v>85</v>
      </c>
      <c r="O61" s="48" t="s">
        <v>85</v>
      </c>
      <c r="P61" s="48" t="s">
        <v>85</v>
      </c>
      <c r="Q61" s="48" t="s">
        <v>85</v>
      </c>
      <c r="R61" s="41"/>
      <c r="S61" s="45"/>
      <c r="T61" s="4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8">
      <c r="A62" s="61">
        <v>4.2300000000000004</v>
      </c>
      <c r="B62" s="62" t="s">
        <v>176</v>
      </c>
      <c r="C62" s="63" t="s">
        <v>15</v>
      </c>
      <c r="D62" s="63" t="s">
        <v>105</v>
      </c>
      <c r="E62" s="64" t="s">
        <v>177</v>
      </c>
      <c r="F62" s="65" t="s">
        <v>85</v>
      </c>
      <c r="G62" s="65" t="s">
        <v>85</v>
      </c>
      <c r="H62" s="65" t="s">
        <v>85</v>
      </c>
      <c r="I62" s="65" t="s">
        <v>85</v>
      </c>
      <c r="J62" s="65" t="s">
        <v>85</v>
      </c>
      <c r="K62" s="65" t="s">
        <v>85</v>
      </c>
      <c r="L62" s="65" t="s">
        <v>85</v>
      </c>
      <c r="M62" s="65" t="s">
        <v>85</v>
      </c>
      <c r="N62" s="65" t="s">
        <v>85</v>
      </c>
      <c r="O62" s="65" t="s">
        <v>85</v>
      </c>
      <c r="P62" s="65" t="s">
        <v>85</v>
      </c>
      <c r="Q62" s="65" t="s">
        <v>85</v>
      </c>
      <c r="R62" s="66"/>
      <c r="S62" s="45"/>
      <c r="T62" s="45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2.75">
      <c r="A63" s="6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2.75">
      <c r="A64" s="6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2.75">
      <c r="A65" s="6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2.75">
      <c r="A66" s="6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2.75">
      <c r="A67" s="6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2.75">
      <c r="A68" s="6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2.75">
      <c r="A69" s="6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2.75">
      <c r="A70" s="6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2.75">
      <c r="A71" s="6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2.75">
      <c r="A72" s="6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2.75">
      <c r="A73" s="6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2.75">
      <c r="A74" s="6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2.75">
      <c r="A75" s="6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2.75">
      <c r="A76" s="6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2.75">
      <c r="A77" s="6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2.75">
      <c r="A78" s="6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2.75">
      <c r="A79" s="6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2.75">
      <c r="A80" s="6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2.75">
      <c r="A81" s="6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2.75">
      <c r="A82" s="6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ht="12.75">
      <c r="A83" s="6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12.75">
      <c r="A84" s="6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2.75">
      <c r="A85" s="6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2.75">
      <c r="A86" s="6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12.75">
      <c r="A87" s="6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ht="12.75">
      <c r="A88" s="6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2.75">
      <c r="A89" s="6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2.75">
      <c r="A90" s="6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2.75">
      <c r="A91" s="6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ht="12.75">
      <c r="A92" s="6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2.75">
      <c r="A93" s="6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2.75">
      <c r="A94" s="6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ht="12.75">
      <c r="A95" s="6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2.75">
      <c r="A96" s="6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2.75">
      <c r="A97" s="6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2.75">
      <c r="A98" s="6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2.75">
      <c r="A99" s="6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2.75">
      <c r="A100" s="6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2.75">
      <c r="A101" s="6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2.75">
      <c r="A102" s="6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2.75">
      <c r="A103" s="6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2.75">
      <c r="A104" s="6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2.75">
      <c r="A105" s="6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2.75">
      <c r="A106" s="6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2.75">
      <c r="A107" s="6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2.75">
      <c r="A108" s="6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2.75">
      <c r="A109" s="6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2.75">
      <c r="A110" s="6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2.75">
      <c r="A111" s="6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2.75">
      <c r="A112" s="6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2.75">
      <c r="A113" s="6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2.75">
      <c r="A114" s="6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2.75">
      <c r="A115" s="6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2.75">
      <c r="A116" s="6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2.75">
      <c r="A117" s="6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2.75">
      <c r="A118" s="6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2.75">
      <c r="A119" s="6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2.75">
      <c r="A120" s="6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2.75">
      <c r="A121" s="6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2.75">
      <c r="A122" s="6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12.75">
      <c r="A123" s="6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2.75">
      <c r="A124" s="6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2.75">
      <c r="A125" s="6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2.75">
      <c r="A126" s="6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2.75">
      <c r="A127" s="6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2.75">
      <c r="A128" s="6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2.75">
      <c r="A129" s="6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2.75">
      <c r="A130" s="6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2.75">
      <c r="A131" s="6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ht="12.75">
      <c r="A132" s="6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2.75">
      <c r="A133" s="6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2.75">
      <c r="A134" s="6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2.75">
      <c r="A135" s="6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12.75">
      <c r="A136" s="6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2.75">
      <c r="A137" s="6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12.75">
      <c r="A138" s="6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2.75">
      <c r="A139" s="6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ht="12.75">
      <c r="A140" s="6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ht="12.75">
      <c r="A141" s="6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ht="12.75">
      <c r="A142" s="6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ht="12.75">
      <c r="A143" s="6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ht="12.75">
      <c r="A144" s="6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ht="12.75">
      <c r="A145" s="6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ht="12.75">
      <c r="A146" s="6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ht="12.75">
      <c r="A147" s="6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2.75">
      <c r="A148" s="6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ht="12.75">
      <c r="A149" s="6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2.75">
      <c r="A150" s="6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2.75">
      <c r="A151" s="6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2.75">
      <c r="A152" s="6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2.75">
      <c r="A153" s="6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2.75">
      <c r="A154" s="6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2.75">
      <c r="A155" s="6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2.75">
      <c r="A156" s="6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2.75">
      <c r="A157" s="6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2.75">
      <c r="A158" s="6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2.75">
      <c r="A159" s="6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2.75">
      <c r="A160" s="6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2.75">
      <c r="A161" s="6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2.75">
      <c r="A162" s="6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2.75">
      <c r="A163" s="6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2.75">
      <c r="A164" s="6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2.75">
      <c r="A165" s="6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2.75">
      <c r="A166" s="6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2.75">
      <c r="A167" s="6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2.75">
      <c r="A168" s="6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2.75">
      <c r="A169" s="6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2.75">
      <c r="A170" s="6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2.75">
      <c r="A171" s="6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2.75">
      <c r="A172" s="6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2.75">
      <c r="A173" s="6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2.75">
      <c r="A174" s="6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2.75">
      <c r="A175" s="6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2.75">
      <c r="A176" s="6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2.75">
      <c r="A177" s="6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2.75">
      <c r="A178" s="6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2.75">
      <c r="A179" s="6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2.75">
      <c r="A180" s="6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2.75">
      <c r="A181" s="6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2.75">
      <c r="A182" s="6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2.75">
      <c r="A183" s="6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2.75">
      <c r="A184" s="6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2.75">
      <c r="A185" s="6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2.75">
      <c r="A186" s="6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2.75">
      <c r="A187" s="6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2.75">
      <c r="A188" s="6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2.75">
      <c r="A189" s="6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2.75">
      <c r="A190" s="6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2.75">
      <c r="A191" s="6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2.75">
      <c r="A192" s="6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2.75">
      <c r="A193" s="6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2.75">
      <c r="A194" s="6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2.75">
      <c r="A195" s="6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2.75">
      <c r="A196" s="6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2.75">
      <c r="A197" s="6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2.75">
      <c r="A198" s="6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2.75">
      <c r="A199" s="6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2.75">
      <c r="A200" s="6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2.75">
      <c r="A201" s="6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2.75">
      <c r="A202" s="6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2.75">
      <c r="A203" s="6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2.75">
      <c r="A204" s="6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2.75">
      <c r="A205" s="6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2.75">
      <c r="A206" s="6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2.75">
      <c r="A207" s="6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2.75">
      <c r="A208" s="6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2.75">
      <c r="A209" s="6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2.75">
      <c r="A210" s="6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2.75">
      <c r="A211" s="6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2.75">
      <c r="A212" s="6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2.75">
      <c r="A213" s="6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2.75">
      <c r="A214" s="6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2.75">
      <c r="A215" s="6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2.75">
      <c r="A216" s="6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2.75">
      <c r="A217" s="6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2.75">
      <c r="A218" s="6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2.75">
      <c r="A219" s="6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2.75">
      <c r="A220" s="6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2.75">
      <c r="A221" s="6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2.75">
      <c r="A222" s="6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2.75">
      <c r="A223" s="6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2.75">
      <c r="A224" s="6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2.75">
      <c r="A225" s="6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2.75">
      <c r="A226" s="6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2.75">
      <c r="A227" s="6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2.75">
      <c r="A228" s="6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2.75">
      <c r="A229" s="6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2.75">
      <c r="A230" s="6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2.75">
      <c r="A231" s="6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2.75">
      <c r="A232" s="6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2.75">
      <c r="A233" s="6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2.75">
      <c r="A234" s="6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2.75">
      <c r="A235" s="6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2.75">
      <c r="A236" s="6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2.75">
      <c r="A237" s="6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2.75">
      <c r="A238" s="6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2.75">
      <c r="A239" s="6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2.75">
      <c r="A240" s="6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2.75">
      <c r="A241" s="6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2.75">
      <c r="A242" s="6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2.75">
      <c r="A243" s="6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2.75">
      <c r="A244" s="6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2.75">
      <c r="A245" s="6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2.75">
      <c r="A246" s="6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2.75">
      <c r="A247" s="6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2.75">
      <c r="A248" s="6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2.75">
      <c r="A249" s="6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2.75">
      <c r="A250" s="6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2.75">
      <c r="A251" s="6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2.75">
      <c r="A252" s="6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2.75">
      <c r="A253" s="6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2.75">
      <c r="A254" s="6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2.75">
      <c r="A255" s="6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2.75">
      <c r="A256" s="6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2.75">
      <c r="A257" s="6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2.75">
      <c r="A258" s="6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2.75">
      <c r="A259" s="6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2.75">
      <c r="A260" s="6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2.75">
      <c r="A261" s="6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2.75">
      <c r="A262" s="6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2.75">
      <c r="A263" s="6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2.75">
      <c r="A264" s="6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2.75">
      <c r="A265" s="6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2.75">
      <c r="A266" s="6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2.75">
      <c r="A267" s="6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2.75">
      <c r="A268" s="6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2.75">
      <c r="A269" s="6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2.75">
      <c r="A270" s="6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2.75">
      <c r="A271" s="6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2.75">
      <c r="A272" s="6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2.75">
      <c r="A273" s="6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2.75">
      <c r="A274" s="6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2.75">
      <c r="A275" s="6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2.75">
      <c r="A276" s="6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2.75">
      <c r="A277" s="6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2.75">
      <c r="A278" s="6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2.75">
      <c r="A279" s="6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2.75">
      <c r="A280" s="6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2.75">
      <c r="A281" s="6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2.75">
      <c r="A282" s="6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2.75">
      <c r="A283" s="6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2.75">
      <c r="A284" s="6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2.75">
      <c r="A285" s="6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2.75">
      <c r="A286" s="6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2.75">
      <c r="A287" s="6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2.75">
      <c r="A288" s="6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2.75">
      <c r="A289" s="6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2.75">
      <c r="A290" s="6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2.75">
      <c r="A291" s="6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2.75">
      <c r="A292" s="6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2.75">
      <c r="A293" s="6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2.75">
      <c r="A294" s="6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2.75">
      <c r="A295" s="6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2.75">
      <c r="A296" s="6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2.75">
      <c r="A297" s="6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2.75">
      <c r="A298" s="6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2.75">
      <c r="A299" s="6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2.75">
      <c r="A300" s="6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2.75">
      <c r="A301" s="6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2.75">
      <c r="A302" s="6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2.75">
      <c r="A303" s="6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2.75">
      <c r="A304" s="6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2.75">
      <c r="A305" s="6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2.75">
      <c r="A306" s="6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2.75">
      <c r="A307" s="6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2.75">
      <c r="A308" s="6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2.75">
      <c r="A309" s="6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2.75">
      <c r="A310" s="6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2.75">
      <c r="A311" s="6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2.75">
      <c r="A312" s="6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2.75">
      <c r="A313" s="6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2.75">
      <c r="A314" s="6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2.75">
      <c r="A315" s="6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2.75">
      <c r="A316" s="6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2.75">
      <c r="A317" s="6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2.75">
      <c r="A318" s="6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2.75">
      <c r="A319" s="6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2.75">
      <c r="A320" s="6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2.75">
      <c r="A321" s="6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2.75">
      <c r="A322" s="6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2.75">
      <c r="A323" s="6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2.75">
      <c r="A324" s="6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2.75">
      <c r="A325" s="6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2.75">
      <c r="A326" s="6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2.75">
      <c r="A327" s="6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2.75">
      <c r="A328" s="6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2.75">
      <c r="A329" s="6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2.75">
      <c r="A330" s="6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2.75">
      <c r="A331" s="6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2.75">
      <c r="A332" s="6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2.75">
      <c r="A333" s="6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2.75">
      <c r="A334" s="6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2.75">
      <c r="A335" s="6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2.75">
      <c r="A336" s="6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2.75">
      <c r="A337" s="6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2.75">
      <c r="A338" s="6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2.75">
      <c r="A339" s="6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2.75">
      <c r="A340" s="6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2.75">
      <c r="A341" s="6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2.75">
      <c r="A342" s="6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2.75">
      <c r="A343" s="6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2.75">
      <c r="A344" s="6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2.75">
      <c r="A345" s="6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2.75">
      <c r="A346" s="6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2.75">
      <c r="A347" s="6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2.75">
      <c r="A348" s="6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2.75">
      <c r="A349" s="6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2.75">
      <c r="A350" s="6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2.75">
      <c r="A351" s="6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2.75">
      <c r="A352" s="6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2.75">
      <c r="A353" s="6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2.75">
      <c r="A354" s="6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2.75">
      <c r="A355" s="6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2.75">
      <c r="A356" s="6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2.75">
      <c r="A357" s="6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2.75">
      <c r="A358" s="6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2.75">
      <c r="A359" s="6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2.75">
      <c r="A360" s="6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2.75">
      <c r="A361" s="6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ht="12.75">
      <c r="A362" s="6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ht="12.75">
      <c r="A363" s="6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ht="12.75">
      <c r="A364" s="6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ht="12.75">
      <c r="A365" s="6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ht="12.75">
      <c r="A366" s="6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ht="12.75">
      <c r="A367" s="6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ht="12.75">
      <c r="A368" s="6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ht="12.75">
      <c r="A369" s="6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ht="12.75">
      <c r="A370" s="6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ht="12.75">
      <c r="A371" s="6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ht="12.75">
      <c r="A372" s="6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ht="12.75">
      <c r="A373" s="6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ht="12.75">
      <c r="A374" s="6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ht="12.75">
      <c r="A375" s="6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ht="12.75">
      <c r="A376" s="6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ht="12.75">
      <c r="A377" s="6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ht="12.75">
      <c r="A378" s="6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ht="12.75">
      <c r="A379" s="6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ht="12.75">
      <c r="A380" s="6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ht="12.75">
      <c r="A381" s="6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ht="12.75">
      <c r="A382" s="6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ht="12.75">
      <c r="A383" s="6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ht="12.75">
      <c r="A384" s="6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ht="12.75">
      <c r="A385" s="6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ht="12.75">
      <c r="A386" s="6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ht="12.75">
      <c r="A387" s="6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ht="12.75">
      <c r="A388" s="6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ht="12.75">
      <c r="A389" s="6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ht="12.75">
      <c r="A390" s="6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ht="12.75">
      <c r="A391" s="6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ht="12.75">
      <c r="A392" s="6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ht="12.75">
      <c r="A393" s="6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ht="12.75">
      <c r="A394" s="6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ht="12.75">
      <c r="A395" s="6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ht="12.75">
      <c r="A396" s="6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ht="12.75">
      <c r="A397" s="6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ht="12.75">
      <c r="A398" s="6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ht="12.75">
      <c r="A399" s="6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ht="12.75">
      <c r="A400" s="6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ht="12.75">
      <c r="A401" s="6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ht="12.75">
      <c r="A402" s="6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ht="12.75">
      <c r="A403" s="6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ht="12.75">
      <c r="A404" s="6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ht="12.75">
      <c r="A405" s="6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ht="12.75">
      <c r="A406" s="6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ht="12.75">
      <c r="A407" s="6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ht="12.75">
      <c r="A408" s="6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ht="12.75">
      <c r="A409" s="6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ht="12.75">
      <c r="A410" s="6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ht="12.75">
      <c r="A411" s="6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ht="12.75">
      <c r="A412" s="6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ht="12.75">
      <c r="A413" s="6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ht="12.75">
      <c r="A414" s="6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ht="12.75">
      <c r="A415" s="6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ht="12.75">
      <c r="A416" s="6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ht="12.75">
      <c r="A417" s="6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ht="12.75">
      <c r="A418" s="6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ht="12.75">
      <c r="A419" s="6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ht="12.75">
      <c r="A420" s="6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ht="12.75">
      <c r="A421" s="6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ht="12.75">
      <c r="A422" s="6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ht="12.75">
      <c r="A423" s="6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ht="12.75">
      <c r="A424" s="6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ht="12.75">
      <c r="A425" s="6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ht="12.75">
      <c r="A426" s="6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ht="12.75">
      <c r="A427" s="6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ht="12.75">
      <c r="A428" s="6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ht="12.75">
      <c r="A429" s="6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ht="12.75">
      <c r="A430" s="6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ht="12.75">
      <c r="A431" s="6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ht="12.75">
      <c r="A432" s="6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ht="12.75">
      <c r="A433" s="6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ht="12.75">
      <c r="A434" s="6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ht="12.75">
      <c r="A435" s="6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ht="12.75">
      <c r="A436" s="6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ht="12.75">
      <c r="A437" s="6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ht="12.75">
      <c r="A438" s="6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ht="12.75">
      <c r="A439" s="6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ht="12.75">
      <c r="A440" s="6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ht="12.75">
      <c r="A441" s="6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ht="12.75">
      <c r="A442" s="6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ht="12.75">
      <c r="A443" s="6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ht="12.75">
      <c r="A444" s="6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ht="12.75">
      <c r="A445" s="6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ht="12.75">
      <c r="A446" s="6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ht="12.75">
      <c r="A447" s="6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ht="12.75">
      <c r="A448" s="6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ht="12.75">
      <c r="A449" s="6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ht="12.75">
      <c r="A450" s="6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ht="12.75">
      <c r="A451" s="6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ht="12.75">
      <c r="A452" s="6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ht="12.75">
      <c r="A453" s="6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ht="12.75">
      <c r="A454" s="6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ht="12.75">
      <c r="A455" s="6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ht="12.75">
      <c r="A456" s="6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ht="12.75">
      <c r="A457" s="6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ht="12.75">
      <c r="A458" s="6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ht="12.75">
      <c r="A459" s="6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ht="12.75">
      <c r="A460" s="6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ht="12.75">
      <c r="A461" s="6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ht="12.75">
      <c r="A462" s="6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ht="12.75">
      <c r="A463" s="6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ht="12.75">
      <c r="A464" s="6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ht="12.75">
      <c r="A465" s="6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ht="12.75">
      <c r="A466" s="6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ht="12.75">
      <c r="A467" s="6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ht="12.75">
      <c r="A468" s="6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ht="12.75">
      <c r="A469" s="6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ht="12.75">
      <c r="A470" s="6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ht="12.75">
      <c r="A471" s="6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ht="12.75">
      <c r="A472" s="6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ht="12.75">
      <c r="A473" s="6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ht="12.75">
      <c r="A474" s="6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ht="12.75">
      <c r="A475" s="6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ht="12.75">
      <c r="A476" s="6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ht="12.75">
      <c r="A477" s="6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ht="12.75">
      <c r="A478" s="6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ht="12.75">
      <c r="A479" s="6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ht="12.75">
      <c r="A480" s="6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ht="12.75">
      <c r="A481" s="6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ht="12.75">
      <c r="A482" s="6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ht="12.75">
      <c r="A483" s="6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ht="12.75">
      <c r="A484" s="6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ht="12.75">
      <c r="A485" s="6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ht="12.75">
      <c r="A486" s="6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ht="12.75">
      <c r="A487" s="6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ht="12.75">
      <c r="A488" s="6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ht="12.75">
      <c r="A489" s="6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ht="12.75">
      <c r="A490" s="6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ht="12.75">
      <c r="A491" s="6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ht="12.75">
      <c r="A492" s="6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ht="12.75">
      <c r="A493" s="6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ht="12.75">
      <c r="A494" s="6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ht="12.75">
      <c r="A495" s="6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ht="12.75">
      <c r="A496" s="6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ht="12.75">
      <c r="A497" s="6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ht="12.75">
      <c r="A498" s="6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ht="12.75">
      <c r="A499" s="6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ht="12.75">
      <c r="A500" s="6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ht="12.75">
      <c r="A501" s="6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ht="12.75">
      <c r="A502" s="6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ht="12.75">
      <c r="A503" s="6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ht="12.75">
      <c r="A504" s="6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ht="12.75">
      <c r="A505" s="6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ht="12.75">
      <c r="A506" s="6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ht="12.75">
      <c r="A507" s="6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ht="12.75">
      <c r="A508" s="6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ht="12.75">
      <c r="A509" s="6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ht="12.75">
      <c r="A510" s="6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ht="12.75">
      <c r="A511" s="6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ht="12.75">
      <c r="A512" s="6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ht="12.75">
      <c r="A513" s="6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ht="12.75">
      <c r="A514" s="6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ht="12.75">
      <c r="A515" s="6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ht="12.75">
      <c r="A516" s="6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ht="12.75">
      <c r="A517" s="6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ht="12.75">
      <c r="A518" s="6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ht="12.75">
      <c r="A519" s="6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ht="12.75">
      <c r="A520" s="6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ht="12.75">
      <c r="A521" s="6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ht="12.75">
      <c r="A522" s="6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ht="12.75">
      <c r="A523" s="6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ht="12.75">
      <c r="A524" s="6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ht="12.75">
      <c r="A525" s="6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ht="12.75">
      <c r="A526" s="6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ht="12.75">
      <c r="A527" s="6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ht="12.75">
      <c r="A528" s="6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ht="12.75">
      <c r="A529" s="6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ht="12.75">
      <c r="A530" s="6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ht="12.75">
      <c r="A531" s="6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ht="12.75">
      <c r="A532" s="6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 ht="12.75">
      <c r="A533" s="6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1:36" ht="12.75">
      <c r="A534" s="6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1:36" ht="12.75">
      <c r="A535" s="6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1:36" ht="12.75">
      <c r="A536" s="6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1:36" ht="12.75">
      <c r="A537" s="6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1:36" ht="12.75">
      <c r="A538" s="6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1:36" ht="12.75">
      <c r="A539" s="6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1:36" ht="12.75">
      <c r="A540" s="6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1:36" ht="12.75">
      <c r="A541" s="6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1:36" ht="12.75">
      <c r="A542" s="6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 ht="12.75">
      <c r="A543" s="6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1:36" ht="12.75">
      <c r="A544" s="6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1:36" ht="12.75">
      <c r="A545" s="6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1:36" ht="12.75">
      <c r="A546" s="6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1:36" ht="12.75">
      <c r="A547" s="6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1:36" ht="12.75">
      <c r="A548" s="6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1:36" ht="12.75">
      <c r="A549" s="6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1:36" ht="12.75">
      <c r="A550" s="6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 ht="12.75">
      <c r="A551" s="6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 ht="12.75">
      <c r="A552" s="6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 ht="12.75">
      <c r="A553" s="6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1:36" ht="12.75">
      <c r="A554" s="6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1:36" ht="12.75">
      <c r="A555" s="6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1:36" ht="12.75">
      <c r="A556" s="6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 ht="12.75">
      <c r="A557" s="6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1:36" ht="12.75">
      <c r="A558" s="6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1:36" ht="12.75">
      <c r="A559" s="6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 ht="12.75">
      <c r="A560" s="6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1:36" ht="12.75">
      <c r="A561" s="6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1:36" ht="12.75">
      <c r="A562" s="6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1:36" ht="12.75">
      <c r="A563" s="6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1:36" ht="12.75">
      <c r="A564" s="6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1:36" ht="12.75">
      <c r="A565" s="6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1:36" ht="12.75">
      <c r="A566" s="6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1:36" ht="12.75">
      <c r="A567" s="6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1:36" ht="12.75">
      <c r="A568" s="6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 ht="12.75">
      <c r="A569" s="6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 ht="12.75">
      <c r="A570" s="6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 ht="12.75">
      <c r="A571" s="6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1:36" ht="12.75">
      <c r="A572" s="6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1:36" ht="12.75">
      <c r="A573" s="6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1:36" ht="12.75">
      <c r="A574" s="6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1:36" ht="12.75">
      <c r="A575" s="6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1:36" ht="12.75">
      <c r="A576" s="6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1:36" ht="12.75">
      <c r="A577" s="6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1:36" ht="12.75">
      <c r="A578" s="6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1:36" ht="12.75">
      <c r="A579" s="6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1:36" ht="12.75">
      <c r="A580" s="6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1:36" ht="12.75">
      <c r="A581" s="6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1:36" ht="12.75">
      <c r="A582" s="6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 ht="12.75">
      <c r="A583" s="6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1:36" ht="12.75">
      <c r="A584" s="6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1:36" ht="12.75">
      <c r="A585" s="6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1:36" ht="12.75">
      <c r="A586" s="6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1:36" ht="12.75">
      <c r="A587" s="6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1:36" ht="12.75">
      <c r="A588" s="6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 ht="12.75">
      <c r="A589" s="6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1:36" ht="12.75">
      <c r="A590" s="6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1:36" ht="12.75">
      <c r="A591" s="6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 ht="12.75">
      <c r="A592" s="6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1:36" ht="12.75">
      <c r="A593" s="6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1:36" ht="12.75">
      <c r="A594" s="6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1:36" ht="12.75">
      <c r="A595" s="6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1:36" ht="12.75">
      <c r="A596" s="6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 ht="12.75">
      <c r="A597" s="6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1:36" ht="12.75">
      <c r="A598" s="6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1:36" ht="12.75">
      <c r="A599" s="6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1:36" ht="12.75">
      <c r="A600" s="6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1:36" ht="12.75">
      <c r="A601" s="6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1:36" ht="12.75">
      <c r="A602" s="6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1:36" ht="12.75">
      <c r="A603" s="6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1:36" ht="12.75">
      <c r="A604" s="6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1:36" ht="12.75">
      <c r="A605" s="6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 ht="12.75">
      <c r="A606" s="6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1:36" ht="12.75">
      <c r="A607" s="6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1:36" ht="12.75">
      <c r="A608" s="6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1:36" ht="12.75">
      <c r="A609" s="6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</row>
    <row r="610" spans="1:36" ht="12.75">
      <c r="A610" s="6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</row>
    <row r="611" spans="1:36" ht="12.75">
      <c r="A611" s="6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</row>
    <row r="612" spans="1:36" ht="12.75">
      <c r="A612" s="6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</row>
    <row r="613" spans="1:36" ht="12.75">
      <c r="A613" s="6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</row>
    <row r="614" spans="1:36" ht="12.75">
      <c r="A614" s="6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</row>
    <row r="615" spans="1:36" ht="12.75">
      <c r="A615" s="6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</row>
    <row r="616" spans="1:36" ht="12.75">
      <c r="A616" s="6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</row>
    <row r="617" spans="1:36" ht="12.75">
      <c r="A617" s="6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</row>
    <row r="618" spans="1:36" ht="12.75">
      <c r="A618" s="6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</row>
    <row r="619" spans="1:36" ht="12.75">
      <c r="A619" s="6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</row>
    <row r="620" spans="1:36" ht="12.75">
      <c r="A620" s="6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</row>
    <row r="621" spans="1:36" ht="12.75">
      <c r="A621" s="6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</row>
    <row r="622" spans="1:36" ht="12.75">
      <c r="A622" s="6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</row>
    <row r="623" spans="1:36" ht="12.75">
      <c r="A623" s="6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</row>
    <row r="624" spans="1:36" ht="12.75">
      <c r="A624" s="6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</row>
    <row r="625" spans="1:36" ht="12.75">
      <c r="A625" s="6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</row>
    <row r="626" spans="1:36" ht="12.75">
      <c r="A626" s="6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</row>
    <row r="627" spans="1:36" ht="12.75">
      <c r="A627" s="6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</row>
    <row r="628" spans="1:36" ht="12.75">
      <c r="A628" s="6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</row>
    <row r="629" spans="1:36" ht="12.75">
      <c r="A629" s="6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</row>
    <row r="630" spans="1:36" ht="12.75">
      <c r="A630" s="6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</row>
    <row r="631" spans="1:36" ht="12.75">
      <c r="A631" s="6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</row>
    <row r="632" spans="1:36" ht="12.75">
      <c r="A632" s="6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</row>
    <row r="633" spans="1:36" ht="12.75">
      <c r="A633" s="6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</row>
    <row r="634" spans="1:36" ht="12.75">
      <c r="A634" s="6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</row>
    <row r="635" spans="1:36" ht="12.75">
      <c r="A635" s="6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</row>
    <row r="636" spans="1:36" ht="12.75">
      <c r="A636" s="6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</row>
    <row r="637" spans="1:36" ht="12.75">
      <c r="A637" s="6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</row>
    <row r="638" spans="1:36" ht="12.75">
      <c r="A638" s="6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</row>
    <row r="639" spans="1:36" ht="12.75">
      <c r="A639" s="6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</row>
    <row r="640" spans="1:36" ht="12.75">
      <c r="A640" s="6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</row>
    <row r="641" spans="1:36" ht="12.75">
      <c r="A641" s="6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</row>
    <row r="642" spans="1:36" ht="12.75">
      <c r="A642" s="6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</row>
    <row r="643" spans="1:36" ht="12.75">
      <c r="A643" s="6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</row>
    <row r="644" spans="1:36" ht="12.75">
      <c r="A644" s="6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</row>
    <row r="645" spans="1:36" ht="12.75">
      <c r="A645" s="6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</row>
    <row r="646" spans="1:36" ht="12.75">
      <c r="A646" s="6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</row>
    <row r="647" spans="1:36" ht="12.75">
      <c r="A647" s="6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</row>
    <row r="648" spans="1:36" ht="12.75">
      <c r="A648" s="6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</row>
    <row r="649" spans="1:36" ht="12.75">
      <c r="A649" s="6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</row>
    <row r="650" spans="1:36" ht="12.75">
      <c r="A650" s="6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</row>
    <row r="651" spans="1:36" ht="12.75">
      <c r="A651" s="6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</row>
    <row r="652" spans="1:36" ht="12.75">
      <c r="A652" s="6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</row>
    <row r="653" spans="1:36" ht="12.75">
      <c r="A653" s="6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</row>
    <row r="654" spans="1:36" ht="12.75">
      <c r="A654" s="6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</row>
    <row r="655" spans="1:36" ht="12.75">
      <c r="A655" s="6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</row>
    <row r="656" spans="1:36" ht="12.75">
      <c r="A656" s="6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</row>
    <row r="657" spans="1:36" ht="12.75">
      <c r="A657" s="6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</row>
    <row r="658" spans="1:36" ht="12.75">
      <c r="A658" s="6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</row>
    <row r="659" spans="1:36" ht="12.75">
      <c r="A659" s="6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</row>
    <row r="660" spans="1:36" ht="12.75">
      <c r="A660" s="6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</row>
    <row r="661" spans="1:36" ht="12.75">
      <c r="A661" s="6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</row>
    <row r="662" spans="1:36" ht="12.75">
      <c r="A662" s="6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</row>
    <row r="663" spans="1:36" ht="12.75">
      <c r="A663" s="6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</row>
    <row r="664" spans="1:36" ht="12.75">
      <c r="A664" s="6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</row>
    <row r="665" spans="1:36" ht="12.75">
      <c r="A665" s="6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</row>
    <row r="666" spans="1:36" ht="12.75">
      <c r="A666" s="6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</row>
    <row r="667" spans="1:36" ht="12.75">
      <c r="A667" s="6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</row>
    <row r="668" spans="1:36" ht="12.75">
      <c r="A668" s="6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</row>
    <row r="669" spans="1:36" ht="12.75">
      <c r="A669" s="6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</row>
    <row r="670" spans="1:36" ht="12.75">
      <c r="A670" s="6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</row>
    <row r="671" spans="1:36" ht="12.75">
      <c r="A671" s="6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</row>
    <row r="672" spans="1:36" ht="12.75">
      <c r="A672" s="6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</row>
    <row r="673" spans="1:36" ht="12.75">
      <c r="A673" s="6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</row>
    <row r="674" spans="1:36" ht="12.75">
      <c r="A674" s="6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</row>
    <row r="675" spans="1:36" ht="12.75">
      <c r="A675" s="6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</row>
    <row r="676" spans="1:36" ht="12.75">
      <c r="A676" s="6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</row>
    <row r="677" spans="1:36" ht="12.75">
      <c r="A677" s="6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</row>
    <row r="678" spans="1:36" ht="12.75">
      <c r="A678" s="6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</row>
    <row r="679" spans="1:36" ht="12.75">
      <c r="A679" s="6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</row>
    <row r="680" spans="1:36" ht="12.75">
      <c r="A680" s="6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</row>
    <row r="681" spans="1:36" ht="12.75">
      <c r="A681" s="6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</row>
    <row r="682" spans="1:36" ht="12.75">
      <c r="A682" s="6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</row>
    <row r="683" spans="1:36" ht="12.75">
      <c r="A683" s="6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</row>
    <row r="684" spans="1:36" ht="12.75">
      <c r="A684" s="6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</row>
    <row r="685" spans="1:36" ht="12.75">
      <c r="A685" s="6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</row>
    <row r="686" spans="1:36" ht="12.75">
      <c r="A686" s="6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</row>
    <row r="687" spans="1:36" ht="12.75">
      <c r="A687" s="6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</row>
    <row r="688" spans="1:36" ht="12.75">
      <c r="A688" s="6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</row>
    <row r="689" spans="1:36" ht="12.75">
      <c r="A689" s="6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</row>
    <row r="690" spans="1:36" ht="12.75">
      <c r="A690" s="6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</row>
    <row r="691" spans="1:36" ht="12.75">
      <c r="A691" s="6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</row>
    <row r="692" spans="1:36" ht="12.75">
      <c r="A692" s="6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</row>
    <row r="693" spans="1:36" ht="12.75">
      <c r="A693" s="6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</row>
    <row r="694" spans="1:36" ht="12.75">
      <c r="A694" s="6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</row>
    <row r="695" spans="1:36" ht="12.75">
      <c r="A695" s="6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</row>
    <row r="696" spans="1:36" ht="12.75">
      <c r="A696" s="6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</row>
    <row r="697" spans="1:36" ht="12.75">
      <c r="A697" s="6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</row>
    <row r="698" spans="1:36" ht="12.75">
      <c r="A698" s="6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</row>
    <row r="699" spans="1:36" ht="12.75">
      <c r="A699" s="6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</row>
    <row r="700" spans="1:36" ht="12.75">
      <c r="A700" s="6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</row>
    <row r="701" spans="1:36" ht="12.75">
      <c r="A701" s="6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</row>
    <row r="702" spans="1:36" ht="12.75">
      <c r="A702" s="6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</row>
    <row r="703" spans="1:36" ht="12.75">
      <c r="A703" s="6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</row>
    <row r="704" spans="1:36" ht="12.75">
      <c r="A704" s="6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</row>
    <row r="705" spans="1:36" ht="12.75">
      <c r="A705" s="6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</row>
    <row r="706" spans="1:36" ht="12.75">
      <c r="A706" s="6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</row>
    <row r="707" spans="1:36" ht="12.75">
      <c r="A707" s="6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</row>
    <row r="708" spans="1:36" ht="12.75">
      <c r="A708" s="6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</row>
    <row r="709" spans="1:36" ht="12.75">
      <c r="A709" s="6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</row>
    <row r="710" spans="1:36" ht="12.75">
      <c r="A710" s="6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</row>
    <row r="711" spans="1:36" ht="12.75">
      <c r="A711" s="6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</row>
    <row r="712" spans="1:36" ht="12.75">
      <c r="A712" s="6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</row>
    <row r="713" spans="1:36" ht="12.75">
      <c r="A713" s="6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</row>
    <row r="714" spans="1:36" ht="12.75">
      <c r="A714" s="6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</row>
    <row r="715" spans="1:36" ht="12.75">
      <c r="A715" s="6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</row>
    <row r="716" spans="1:36" ht="12.75">
      <c r="A716" s="6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</row>
    <row r="717" spans="1:36" ht="12.75">
      <c r="A717" s="6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</row>
    <row r="718" spans="1:36" ht="12.75">
      <c r="A718" s="6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</row>
    <row r="719" spans="1:36" ht="12.75">
      <c r="A719" s="6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</row>
    <row r="720" spans="1:36" ht="12.75">
      <c r="A720" s="6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</row>
    <row r="721" spans="1:36" ht="12.75">
      <c r="A721" s="6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</row>
    <row r="722" spans="1:36" ht="12.75">
      <c r="A722" s="6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</row>
    <row r="723" spans="1:36" ht="12.75">
      <c r="A723" s="6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</row>
    <row r="724" spans="1:36" ht="12.75">
      <c r="A724" s="67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</row>
    <row r="725" spans="1:36" ht="12.75">
      <c r="A725" s="67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</row>
    <row r="726" spans="1:36" ht="12.75">
      <c r="A726" s="67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</row>
    <row r="727" spans="1:36" ht="12.75">
      <c r="A727" s="67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</row>
    <row r="728" spans="1:36" ht="12.75">
      <c r="A728" s="67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</row>
    <row r="729" spans="1:36" ht="12.75">
      <c r="A729" s="67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</row>
    <row r="730" spans="1:36" ht="12.75">
      <c r="A730" s="67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</row>
    <row r="731" spans="1:36" ht="12.75">
      <c r="A731" s="67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</row>
    <row r="732" spans="1:36" ht="12.75">
      <c r="A732" s="67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</row>
    <row r="733" spans="1:36" ht="12.75">
      <c r="A733" s="67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</row>
    <row r="734" spans="1:36" ht="12.75">
      <c r="A734" s="67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</row>
    <row r="735" spans="1:36" ht="12.75">
      <c r="A735" s="67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</row>
    <row r="736" spans="1:36" ht="12.75">
      <c r="A736" s="67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</row>
    <row r="737" spans="1:36" ht="12.75">
      <c r="A737" s="67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</row>
    <row r="738" spans="1:36" ht="12.75">
      <c r="A738" s="67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</row>
    <row r="739" spans="1:36" ht="12.75">
      <c r="A739" s="67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</row>
    <row r="740" spans="1:36" ht="12.75">
      <c r="A740" s="67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</row>
    <row r="741" spans="1:36" ht="12.75">
      <c r="A741" s="67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</row>
    <row r="742" spans="1:36" ht="12.75">
      <c r="A742" s="67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</row>
    <row r="743" spans="1:36" ht="12.75">
      <c r="A743" s="67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</row>
    <row r="744" spans="1:36" ht="12.75">
      <c r="A744" s="67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</row>
    <row r="745" spans="1:36" ht="12.75">
      <c r="A745" s="67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</row>
    <row r="746" spans="1:36" ht="12.75">
      <c r="A746" s="67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</row>
    <row r="747" spans="1:36" ht="12.75">
      <c r="A747" s="67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</row>
    <row r="748" spans="1:36" ht="12.75">
      <c r="A748" s="67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</row>
    <row r="749" spans="1:36" ht="12.75">
      <c r="A749" s="67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</row>
    <row r="750" spans="1:36" ht="12.75">
      <c r="A750" s="67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</row>
    <row r="751" spans="1:36" ht="12.75">
      <c r="A751" s="67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</row>
    <row r="752" spans="1:36" ht="12.75">
      <c r="A752" s="67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</row>
    <row r="753" spans="1:36" ht="12.75">
      <c r="A753" s="67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</row>
    <row r="754" spans="1:36" ht="12.75">
      <c r="A754" s="67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</row>
    <row r="755" spans="1:36" ht="12.75">
      <c r="A755" s="67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</row>
    <row r="756" spans="1:36" ht="12.75">
      <c r="A756" s="67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</row>
    <row r="757" spans="1:36" ht="12.75">
      <c r="A757" s="67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</row>
    <row r="758" spans="1:36" ht="12.75">
      <c r="A758" s="67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</row>
    <row r="759" spans="1:36" ht="12.75">
      <c r="A759" s="67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</row>
    <row r="760" spans="1:36" ht="12.75">
      <c r="A760" s="67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</row>
    <row r="761" spans="1:36" ht="12.75">
      <c r="A761" s="67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</row>
    <row r="762" spans="1:36" ht="12.75">
      <c r="A762" s="67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</row>
    <row r="763" spans="1:36" ht="12.75">
      <c r="A763" s="67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</row>
    <row r="764" spans="1:36" ht="12.75">
      <c r="A764" s="67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</row>
    <row r="765" spans="1:36" ht="12.75">
      <c r="A765" s="67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</row>
    <row r="766" spans="1:36" ht="12.75">
      <c r="A766" s="67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</row>
    <row r="767" spans="1:36" ht="12.75">
      <c r="A767" s="67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</row>
    <row r="768" spans="1:36" ht="12.75">
      <c r="A768" s="67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</row>
    <row r="769" spans="1:36" ht="12.75">
      <c r="A769" s="67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</row>
    <row r="770" spans="1:36" ht="12.75">
      <c r="A770" s="67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</row>
    <row r="771" spans="1:36" ht="12.75">
      <c r="A771" s="67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</row>
    <row r="772" spans="1:36" ht="12.75">
      <c r="A772" s="67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</row>
    <row r="773" spans="1:36" ht="12.75">
      <c r="A773" s="67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</row>
    <row r="774" spans="1:36" ht="12.75">
      <c r="A774" s="67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</row>
    <row r="775" spans="1:36" ht="12.75">
      <c r="A775" s="67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</row>
    <row r="776" spans="1:36" ht="12.75">
      <c r="A776" s="67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</row>
    <row r="777" spans="1:36" ht="12.75">
      <c r="A777" s="67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</row>
    <row r="778" spans="1:36" ht="12.75">
      <c r="A778" s="67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</row>
    <row r="779" spans="1:36" ht="12.75">
      <c r="A779" s="67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</row>
    <row r="780" spans="1:36" ht="12.75">
      <c r="A780" s="67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</row>
    <row r="781" spans="1:36" ht="12.75">
      <c r="A781" s="67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</row>
    <row r="782" spans="1:36" ht="12.75">
      <c r="A782" s="67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</row>
    <row r="783" spans="1:36" ht="12.75">
      <c r="A783" s="67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</row>
    <row r="784" spans="1:36" ht="12.75">
      <c r="A784" s="67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</row>
    <row r="785" spans="1:36" ht="12.75">
      <c r="A785" s="67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</row>
    <row r="786" spans="1:36" ht="12.75">
      <c r="A786" s="67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</row>
    <row r="787" spans="1:36" ht="12.75">
      <c r="A787" s="67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</row>
    <row r="788" spans="1:36" ht="12.75">
      <c r="A788" s="67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</row>
    <row r="789" spans="1:36" ht="12.75">
      <c r="A789" s="67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</row>
    <row r="790" spans="1:36" ht="12.75">
      <c r="A790" s="67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</row>
    <row r="791" spans="1:36" ht="12.75">
      <c r="A791" s="67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</row>
    <row r="792" spans="1:36" ht="12.75">
      <c r="A792" s="67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</row>
    <row r="793" spans="1:36" ht="12.75">
      <c r="A793" s="67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</row>
    <row r="794" spans="1:36" ht="12.75">
      <c r="A794" s="67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</row>
    <row r="795" spans="1:36" ht="12.75">
      <c r="A795" s="67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</row>
    <row r="796" spans="1:36" ht="12.75">
      <c r="A796" s="67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</row>
    <row r="797" spans="1:36" ht="12.75">
      <c r="A797" s="67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</row>
    <row r="798" spans="1:36" ht="12.75">
      <c r="A798" s="67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</row>
    <row r="799" spans="1:36" ht="12.75">
      <c r="A799" s="67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</row>
    <row r="800" spans="1:36" ht="12.75">
      <c r="A800" s="67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</row>
    <row r="801" spans="1:36" ht="12.75">
      <c r="A801" s="67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</row>
    <row r="802" spans="1:36" ht="12.75">
      <c r="A802" s="67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</row>
    <row r="803" spans="1:36" ht="12.75">
      <c r="A803" s="67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</row>
    <row r="804" spans="1:36" ht="12.75">
      <c r="A804" s="67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</row>
    <row r="805" spans="1:36" ht="12.75">
      <c r="A805" s="67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</row>
    <row r="806" spans="1:36" ht="12.75">
      <c r="A806" s="67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</row>
    <row r="807" spans="1:36" ht="12.75">
      <c r="A807" s="67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</row>
    <row r="808" spans="1:36" ht="12.75">
      <c r="A808" s="67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</row>
    <row r="809" spans="1:36" ht="12.75">
      <c r="A809" s="67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</row>
    <row r="810" spans="1:36" ht="12.75">
      <c r="A810" s="6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</row>
    <row r="811" spans="1:36" ht="12.75">
      <c r="A811" s="67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</row>
    <row r="812" spans="1:36" ht="12.75">
      <c r="A812" s="67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</row>
    <row r="813" spans="1:36" ht="12.75">
      <c r="A813" s="67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</row>
    <row r="814" spans="1:36" ht="12.75">
      <c r="A814" s="67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</row>
    <row r="815" spans="1:36" ht="12.75">
      <c r="A815" s="67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</row>
    <row r="816" spans="1:36" ht="12.75">
      <c r="A816" s="67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</row>
    <row r="817" spans="1:36" ht="12.75">
      <c r="A817" s="67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</row>
    <row r="818" spans="1:36" ht="12.75">
      <c r="A818" s="67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</row>
    <row r="819" spans="1:36" ht="12.75">
      <c r="A819" s="67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</row>
    <row r="820" spans="1:36" ht="12.75">
      <c r="A820" s="67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</row>
    <row r="821" spans="1:36" ht="12.75">
      <c r="A821" s="67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</row>
    <row r="822" spans="1:36" ht="12.75">
      <c r="A822" s="67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</row>
    <row r="823" spans="1:36" ht="12.75">
      <c r="A823" s="67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</row>
    <row r="824" spans="1:36" ht="12.75">
      <c r="A824" s="67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</row>
    <row r="825" spans="1:36" ht="12.75">
      <c r="A825" s="67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</row>
    <row r="826" spans="1:36" ht="12.75">
      <c r="A826" s="67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</row>
    <row r="827" spans="1:36" ht="12.75">
      <c r="A827" s="67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</row>
    <row r="828" spans="1:36" ht="12.75">
      <c r="A828" s="67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</row>
    <row r="829" spans="1:36" ht="12.75">
      <c r="A829" s="67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</row>
    <row r="830" spans="1:36" ht="12.75">
      <c r="A830" s="67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</row>
    <row r="831" spans="1:36" ht="12.75">
      <c r="A831" s="67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</row>
    <row r="832" spans="1:36" ht="12.75">
      <c r="A832" s="67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</row>
    <row r="833" spans="1:36" ht="12.75">
      <c r="A833" s="67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</row>
    <row r="834" spans="1:36" ht="12.75">
      <c r="A834" s="67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</row>
    <row r="835" spans="1:36" ht="12.75">
      <c r="A835" s="67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</row>
    <row r="836" spans="1:36" ht="12.75">
      <c r="A836" s="67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</row>
    <row r="837" spans="1:36" ht="12.75">
      <c r="A837" s="67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</row>
    <row r="838" spans="1:36" ht="12.75">
      <c r="A838" s="67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</row>
    <row r="839" spans="1:36" ht="12.75">
      <c r="A839" s="67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</row>
    <row r="840" spans="1:36" ht="12.75">
      <c r="A840" s="67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</row>
    <row r="841" spans="1:36" ht="12.75">
      <c r="A841" s="67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</row>
    <row r="842" spans="1:36" ht="12.75">
      <c r="A842" s="67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</row>
    <row r="843" spans="1:36" ht="12.75">
      <c r="A843" s="67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</row>
    <row r="844" spans="1:36" ht="12.75">
      <c r="A844" s="67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</row>
    <row r="845" spans="1:36" ht="12.75">
      <c r="A845" s="67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</row>
    <row r="846" spans="1:36" ht="12.75">
      <c r="A846" s="67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</row>
    <row r="847" spans="1:36" ht="12.75">
      <c r="A847" s="67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</row>
    <row r="848" spans="1:36" ht="12.75">
      <c r="A848" s="67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</row>
    <row r="849" spans="1:36" ht="12.75">
      <c r="A849" s="67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</row>
    <row r="850" spans="1:36" ht="12.75">
      <c r="A850" s="67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</row>
    <row r="851" spans="1:36" ht="12.75">
      <c r="A851" s="67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</row>
    <row r="852" spans="1:36" ht="12.75">
      <c r="A852" s="67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</row>
    <row r="853" spans="1:36" ht="12.75">
      <c r="A853" s="67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</row>
    <row r="854" spans="1:36" ht="12.75">
      <c r="A854" s="67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</row>
    <row r="855" spans="1:36" ht="12.75">
      <c r="A855" s="67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</row>
    <row r="856" spans="1:36" ht="12.75">
      <c r="A856" s="67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</row>
    <row r="857" spans="1:36" ht="12.75">
      <c r="A857" s="67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</row>
    <row r="858" spans="1:36" ht="12.75">
      <c r="A858" s="67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</row>
    <row r="859" spans="1:36" ht="12.75">
      <c r="A859" s="67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</row>
    <row r="860" spans="1:36" ht="12.75">
      <c r="A860" s="67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</row>
    <row r="861" spans="1:36" ht="12.75">
      <c r="A861" s="67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</row>
    <row r="862" spans="1:36" ht="12.75">
      <c r="A862" s="67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</row>
    <row r="863" spans="1:36" ht="12.75">
      <c r="A863" s="67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</row>
    <row r="864" spans="1:36" ht="12.75">
      <c r="A864" s="67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</row>
    <row r="865" spans="1:36" ht="12.75">
      <c r="A865" s="67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</row>
    <row r="866" spans="1:36" ht="12.75">
      <c r="A866" s="67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</row>
    <row r="867" spans="1:36" ht="12.75">
      <c r="A867" s="67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</row>
    <row r="868" spans="1:36" ht="12.75">
      <c r="A868" s="67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</row>
    <row r="869" spans="1:36" ht="12.75">
      <c r="A869" s="67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</row>
    <row r="870" spans="1:36" ht="12.75">
      <c r="A870" s="67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</row>
    <row r="871" spans="1:36" ht="12.75">
      <c r="A871" s="67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</row>
    <row r="872" spans="1:36" ht="12.75">
      <c r="A872" s="67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</row>
    <row r="873" spans="1:36" ht="12.75">
      <c r="A873" s="67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</row>
    <row r="874" spans="1:36" ht="12.75">
      <c r="A874" s="67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</row>
    <row r="875" spans="1:36" ht="12.75">
      <c r="A875" s="67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</row>
    <row r="876" spans="1:36" ht="12.75">
      <c r="A876" s="67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</row>
    <row r="877" spans="1:36" ht="12.75">
      <c r="A877" s="67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</row>
    <row r="878" spans="1:36" ht="12.75">
      <c r="A878" s="67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</row>
    <row r="879" spans="1:36" ht="12.75">
      <c r="A879" s="67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</row>
    <row r="880" spans="1:36" ht="12.75">
      <c r="A880" s="67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</row>
    <row r="881" spans="1:36" ht="12.75">
      <c r="A881" s="67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</row>
    <row r="882" spans="1:36" ht="12.75">
      <c r="A882" s="67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</row>
    <row r="883" spans="1:36" ht="12.75">
      <c r="A883" s="67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</row>
    <row r="884" spans="1:36" ht="12.75">
      <c r="A884" s="67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</row>
    <row r="885" spans="1:36" ht="12.75">
      <c r="A885" s="67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</row>
    <row r="886" spans="1:36" ht="12.75">
      <c r="A886" s="67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</row>
    <row r="887" spans="1:36" ht="12.75">
      <c r="A887" s="67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</row>
    <row r="888" spans="1:36" ht="12.75">
      <c r="A888" s="67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</row>
    <row r="889" spans="1:36" ht="12.75">
      <c r="A889" s="67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</row>
    <row r="890" spans="1:36" ht="12.75">
      <c r="A890" s="67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</row>
    <row r="891" spans="1:36" ht="12.75">
      <c r="A891" s="67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</row>
    <row r="892" spans="1:36" ht="12.75">
      <c r="A892" s="67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</row>
    <row r="893" spans="1:36" ht="12.75">
      <c r="A893" s="67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</row>
    <row r="894" spans="1:36" ht="12.75">
      <c r="A894" s="67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</row>
    <row r="895" spans="1:36" ht="12.75">
      <c r="A895" s="67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</row>
    <row r="896" spans="1:36" ht="12.75">
      <c r="A896" s="67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</row>
    <row r="897" spans="1:36" ht="12.75">
      <c r="A897" s="67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</row>
    <row r="898" spans="1:36" ht="12.75">
      <c r="A898" s="67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</row>
    <row r="899" spans="1:36" ht="12.75">
      <c r="A899" s="67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</row>
    <row r="900" spans="1:36" ht="12.75">
      <c r="A900" s="67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</row>
    <row r="901" spans="1:36" ht="12.75">
      <c r="A901" s="67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</row>
    <row r="902" spans="1:36" ht="12.75">
      <c r="A902" s="67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</row>
    <row r="903" spans="1:36" ht="12.75">
      <c r="A903" s="67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</row>
    <row r="904" spans="1:36" ht="12.75">
      <c r="A904" s="67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</row>
    <row r="905" spans="1:36" ht="12.75">
      <c r="A905" s="67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</row>
    <row r="906" spans="1:36" ht="12.75">
      <c r="A906" s="67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</row>
    <row r="907" spans="1:36" ht="12.75">
      <c r="A907" s="67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</row>
    <row r="908" spans="1:36" ht="12.75">
      <c r="A908" s="67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</row>
    <row r="909" spans="1:36" ht="12.75">
      <c r="A909" s="67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</row>
    <row r="910" spans="1:36" ht="12.75">
      <c r="A910" s="67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</row>
    <row r="911" spans="1:36" ht="12.75">
      <c r="A911" s="67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</row>
    <row r="912" spans="1:36" ht="12.75">
      <c r="A912" s="67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</row>
    <row r="913" spans="1:36" ht="12.75">
      <c r="A913" s="67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</row>
    <row r="914" spans="1:36" ht="12.75">
      <c r="A914" s="67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</row>
    <row r="915" spans="1:36" ht="12.75">
      <c r="A915" s="67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</row>
    <row r="916" spans="1:36" ht="12.75">
      <c r="A916" s="67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</row>
    <row r="917" spans="1:36" ht="12.75">
      <c r="A917" s="67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</row>
    <row r="918" spans="1:36" ht="12.75">
      <c r="A918" s="67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</row>
    <row r="919" spans="1:36" ht="12.75">
      <c r="A919" s="67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</row>
    <row r="920" spans="1:36" ht="12.75">
      <c r="A920" s="67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</row>
    <row r="921" spans="1:36" ht="12.75">
      <c r="A921" s="67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</row>
    <row r="922" spans="1:36" ht="12.75">
      <c r="A922" s="67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</row>
    <row r="923" spans="1:36" ht="12.75">
      <c r="A923" s="67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</row>
    <row r="924" spans="1:36" ht="12.75">
      <c r="A924" s="67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</row>
    <row r="925" spans="1:36" ht="12.75">
      <c r="A925" s="67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</row>
    <row r="926" spans="1:36" ht="12.75">
      <c r="A926" s="67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</row>
    <row r="927" spans="1:36" ht="12.75">
      <c r="A927" s="67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</row>
    <row r="928" spans="1:36" ht="12.75">
      <c r="A928" s="67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</row>
    <row r="929" spans="1:36" ht="12.75">
      <c r="A929" s="67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</row>
    <row r="930" spans="1:36" ht="12.75">
      <c r="A930" s="67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</row>
    <row r="931" spans="1:36" ht="12.75">
      <c r="A931" s="67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</row>
    <row r="932" spans="1:36" ht="12.75">
      <c r="A932" s="67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</row>
    <row r="933" spans="1:36" ht="12.75">
      <c r="A933" s="67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</row>
    <row r="934" spans="1:36" ht="12.75">
      <c r="A934" s="67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</row>
    <row r="935" spans="1:36" ht="12.75">
      <c r="A935" s="67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</row>
    <row r="936" spans="1:36" ht="12.75">
      <c r="A936" s="67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</row>
    <row r="937" spans="1:36" ht="12.75">
      <c r="A937" s="67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</row>
    <row r="938" spans="1:36" ht="12.75">
      <c r="A938" s="67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</row>
    <row r="939" spans="1:36" ht="12.75">
      <c r="A939" s="67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</row>
    <row r="940" spans="1:36" ht="12.75">
      <c r="A940" s="67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</row>
    <row r="941" spans="1:36" ht="12.75">
      <c r="A941" s="67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</row>
    <row r="942" spans="1:36" ht="12.75">
      <c r="A942" s="67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</row>
    <row r="943" spans="1:36" ht="12.75">
      <c r="A943" s="67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</row>
    <row r="944" spans="1:36" ht="12.75">
      <c r="A944" s="67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</row>
    <row r="945" spans="1:36" ht="12.75">
      <c r="A945" s="67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</row>
    <row r="946" spans="1:36" ht="12.75">
      <c r="A946" s="67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</row>
    <row r="947" spans="1:36" ht="12.75">
      <c r="A947" s="67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</row>
    <row r="948" spans="1:36" ht="12.75">
      <c r="A948" s="67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</row>
    <row r="949" spans="1:36" ht="12.75">
      <c r="A949" s="67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</row>
    <row r="950" spans="1:36" ht="12.75">
      <c r="A950" s="67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</row>
    <row r="951" spans="1:36" ht="12.75">
      <c r="A951" s="67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</row>
    <row r="952" spans="1:36" ht="12.75">
      <c r="A952" s="67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</row>
    <row r="953" spans="1:36" ht="12.75">
      <c r="A953" s="67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</row>
    <row r="954" spans="1:36" ht="12.75">
      <c r="A954" s="67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</row>
    <row r="955" spans="1:36" ht="12.75">
      <c r="A955" s="67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</row>
    <row r="956" spans="1:36" ht="12.75">
      <c r="A956" s="67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</row>
    <row r="957" spans="1:36" ht="12.75">
      <c r="A957" s="67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</row>
    <row r="958" spans="1:36" ht="12.75">
      <c r="A958" s="67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</row>
    <row r="959" spans="1:36" ht="12.75">
      <c r="A959" s="67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</row>
    <row r="960" spans="1:36" ht="12.75">
      <c r="A960" s="67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</row>
    <row r="961" spans="1:36" ht="12.75">
      <c r="A961" s="67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</row>
    <row r="962" spans="1:36" ht="12.75">
      <c r="A962" s="67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</row>
    <row r="963" spans="1:36" ht="12.75">
      <c r="A963" s="67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</row>
    <row r="964" spans="1:36" ht="12.75">
      <c r="A964" s="67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</row>
    <row r="965" spans="1:36" ht="12.75">
      <c r="A965" s="67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</row>
    <row r="966" spans="1:36" ht="12.75">
      <c r="A966" s="67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</row>
    <row r="967" spans="1:36" ht="12.75">
      <c r="A967" s="67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</row>
    <row r="968" spans="1:36" ht="12.75">
      <c r="A968" s="67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</row>
    <row r="969" spans="1:36" ht="12.75">
      <c r="A969" s="67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</row>
    <row r="970" spans="1:36" ht="12.75">
      <c r="A970" s="67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</row>
    <row r="971" spans="1:36" ht="12.75">
      <c r="A971" s="67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</row>
    <row r="972" spans="1:36" ht="12.75">
      <c r="A972" s="67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</row>
    <row r="973" spans="1:36" ht="12.75">
      <c r="A973" s="67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</row>
    <row r="974" spans="1:36" ht="12.75">
      <c r="A974" s="67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</row>
    <row r="975" spans="1:36" ht="12.75">
      <c r="A975" s="67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</row>
    <row r="976" spans="1:36" ht="12.75">
      <c r="A976" s="67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</row>
    <row r="977" spans="1:36" ht="12.75">
      <c r="A977" s="67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</row>
    <row r="978" spans="1:36" ht="12.75">
      <c r="A978" s="67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</row>
    <row r="979" spans="1:36" ht="12.75">
      <c r="A979" s="67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</row>
    <row r="980" spans="1:36" ht="12.75">
      <c r="A980" s="67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</row>
    <row r="981" spans="1:36" ht="12.75">
      <c r="A981" s="67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</row>
    <row r="982" spans="1:36" ht="12.75">
      <c r="A982" s="67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</row>
    <row r="983" spans="1:36" ht="12.75">
      <c r="A983" s="67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</row>
    <row r="984" spans="1:36" ht="12.75">
      <c r="A984" s="67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</row>
    <row r="985" spans="1:36" ht="12.75">
      <c r="A985" s="67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</row>
    <row r="986" spans="1:36" ht="12.75">
      <c r="A986" s="67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</row>
    <row r="987" spans="1:36" ht="12.75">
      <c r="A987" s="67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</row>
    <row r="988" spans="1:36" ht="12.75">
      <c r="A988" s="67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</row>
    <row r="989" spans="1:36" ht="12.75">
      <c r="A989" s="67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</row>
    <row r="990" spans="1:36" ht="12.75">
      <c r="A990" s="67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</row>
    <row r="991" spans="1:36" ht="12.75">
      <c r="A991" s="67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</row>
    <row r="992" spans="1:36" ht="12.75">
      <c r="A992" s="67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</row>
    <row r="993" spans="1:36" ht="12.75">
      <c r="A993" s="67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</row>
    <row r="994" spans="1:36" ht="12.75">
      <c r="A994" s="67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</row>
    <row r="995" spans="1:36" ht="12.75">
      <c r="A995" s="67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</row>
    <row r="996" spans="1:36" ht="12.75">
      <c r="A996" s="67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</row>
    <row r="997" spans="1:36" ht="12.75">
      <c r="A997" s="67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</row>
  </sheetData>
  <mergeCells count="22">
    <mergeCell ref="A2:O2"/>
    <mergeCell ref="F3:Q3"/>
    <mergeCell ref="R3:T3"/>
    <mergeCell ref="C4:C5"/>
    <mergeCell ref="D4:D5"/>
    <mergeCell ref="E4:E5"/>
    <mergeCell ref="R4:T4"/>
    <mergeCell ref="F4:H4"/>
    <mergeCell ref="I4:K4"/>
    <mergeCell ref="L4:N4"/>
    <mergeCell ref="O4:Q4"/>
    <mergeCell ref="R45:R46"/>
    <mergeCell ref="R49:R51"/>
    <mergeCell ref="F50:Q50"/>
    <mergeCell ref="F52:Q53"/>
    <mergeCell ref="A4:B5"/>
    <mergeCell ref="A6:T6"/>
    <mergeCell ref="A18:T18"/>
    <mergeCell ref="F28:Q28"/>
    <mergeCell ref="A39:T39"/>
    <mergeCell ref="F40:Q40"/>
    <mergeCell ref="F42:Q48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0"/>
  <sheetViews>
    <sheetView workbookViewId="0"/>
  </sheetViews>
  <sheetFormatPr defaultColWidth="12.5703125" defaultRowHeight="15.75" customHeight="1"/>
  <cols>
    <col min="1" max="1" width="5.5703125" customWidth="1"/>
    <col min="2" max="2" width="11.42578125" customWidth="1"/>
    <col min="3" max="3" width="53.85546875" customWidth="1"/>
    <col min="4" max="4" width="6.85546875" customWidth="1"/>
    <col min="5" max="5" width="14.140625" customWidth="1"/>
    <col min="6" max="6" width="19.85546875" customWidth="1"/>
    <col min="7" max="7" width="15" customWidth="1"/>
  </cols>
  <sheetData>
    <row r="1" spans="1:26" ht="21.75">
      <c r="A1" s="68"/>
      <c r="B1" s="69"/>
      <c r="C1" s="25"/>
      <c r="D1" s="70"/>
      <c r="E1" s="26"/>
      <c r="F1" s="422" t="s">
        <v>178</v>
      </c>
      <c r="G1" s="40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3.25">
      <c r="A2" s="423" t="s">
        <v>179</v>
      </c>
      <c r="B2" s="384"/>
      <c r="C2" s="384"/>
      <c r="D2" s="384"/>
      <c r="E2" s="384"/>
      <c r="F2" s="384"/>
      <c r="G2" s="38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7.75">
      <c r="A3" s="71"/>
      <c r="B3" s="72" t="s">
        <v>84</v>
      </c>
      <c r="C3" s="73" t="s">
        <v>180</v>
      </c>
      <c r="D3" s="74"/>
      <c r="E3" s="75"/>
      <c r="F3" s="75"/>
      <c r="G3" s="7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.75">
      <c r="A4" s="68"/>
      <c r="B4" s="69"/>
      <c r="C4" s="25"/>
      <c r="D4" s="70"/>
      <c r="E4" s="26"/>
      <c r="F4" s="26"/>
      <c r="G4" s="2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.75">
      <c r="A5" s="68"/>
      <c r="B5" s="69"/>
      <c r="C5" s="25"/>
      <c r="D5" s="70"/>
      <c r="E5" s="26"/>
      <c r="F5" s="26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5" customHeight="1">
      <c r="A6" s="426" t="s">
        <v>57</v>
      </c>
      <c r="B6" s="400"/>
      <c r="C6" s="397"/>
      <c r="D6" s="424" t="s">
        <v>21</v>
      </c>
      <c r="E6" s="408" t="s">
        <v>58</v>
      </c>
      <c r="F6" s="408" t="s">
        <v>181</v>
      </c>
      <c r="G6" s="425" t="s">
        <v>182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>
      <c r="A7" s="427"/>
      <c r="B7" s="413"/>
      <c r="C7" s="414"/>
      <c r="D7" s="409"/>
      <c r="E7" s="409"/>
      <c r="F7" s="409"/>
      <c r="G7" s="40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">
      <c r="A8" s="399" t="s">
        <v>80</v>
      </c>
      <c r="B8" s="400"/>
      <c r="C8" s="400"/>
      <c r="D8" s="400"/>
      <c r="E8" s="400"/>
      <c r="F8" s="400"/>
      <c r="G8" s="397"/>
      <c r="H8" s="76"/>
      <c r="I8" s="76"/>
      <c r="J8" s="7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">
      <c r="A9" s="420" t="s">
        <v>183</v>
      </c>
      <c r="B9" s="77" t="s">
        <v>184</v>
      </c>
      <c r="C9" s="78" t="s">
        <v>81</v>
      </c>
      <c r="D9" s="415" t="s">
        <v>82</v>
      </c>
      <c r="E9" s="415" t="s">
        <v>83</v>
      </c>
      <c r="F9" s="415" t="s">
        <v>84</v>
      </c>
      <c r="G9" s="77">
        <f ca="1">IFERROR(__xludf.DUMMYFUNCTION("IMPORTRANGE(""https://docs.google.com/spreadsheets/d/1O8FKC1kqIE5z9MVUrR-2mwtouP-VZQWc6FjNXmE6t5Q/edit#gid=0"",""ส่วนที่ 2_ยุทธศาสตร์ที่ 1!I7"")"),70)</f>
        <v>70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">
      <c r="A10" s="392"/>
      <c r="B10" s="79" t="s">
        <v>185</v>
      </c>
      <c r="C10" s="80" t="s">
        <v>186</v>
      </c>
      <c r="D10" s="392"/>
      <c r="E10" s="392"/>
      <c r="F10" s="392"/>
      <c r="G10" s="79">
        <f ca="1">IFERROR(__xludf.DUMMYFUNCTION("IMPORTRANGE(""https://docs.google.com/spreadsheets/d/1O8FKC1kqIE5z9MVUrR-2mwtouP-VZQWc6FjNXmE6t5Q/edit#gid=0"",""ส่วนที่ 2_ยุทธศาสตร์ที่ 1!I9"")"),50)</f>
        <v>50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">
      <c r="A11" s="409"/>
      <c r="B11" s="81" t="s">
        <v>187</v>
      </c>
      <c r="C11" s="82" t="s">
        <v>188</v>
      </c>
      <c r="D11" s="409"/>
      <c r="E11" s="409"/>
      <c r="F11" s="409"/>
      <c r="G11" s="81">
        <f ca="1">IFERROR(__xludf.DUMMYFUNCTION("IMPORTRANGE(""https://docs.google.com/spreadsheets/d/1O8FKC1kqIE5z9MVUrR-2mwtouP-VZQWc6FjNXmE6t5Q/edit#gid=0"",""ส่วนที่ 2_ยุทธศาสตร์ที่ 1!J9"")"),20)</f>
        <v>20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">
      <c r="A12" s="420" t="s">
        <v>189</v>
      </c>
      <c r="B12" s="77" t="s">
        <v>190</v>
      </c>
      <c r="C12" s="83" t="s">
        <v>86</v>
      </c>
      <c r="D12" s="415" t="s">
        <v>82</v>
      </c>
      <c r="E12" s="415" t="s">
        <v>83</v>
      </c>
      <c r="F12" s="415" t="s">
        <v>84</v>
      </c>
      <c r="G12" s="77">
        <f ca="1">IFERROR(__xludf.DUMMYFUNCTION("IMPORTRANGE(""https://docs.google.com/spreadsheets/d/1O8FKC1kqIE5z9MVUrR-2mwtouP-VZQWc6FjNXmE6t5Q/edit#gid=0"",""ส่วนที่ 2_ยุทธศาสตร์ที่ 1!I10"")"),55)</f>
        <v>55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>
      <c r="A13" s="392"/>
      <c r="B13" s="79" t="s">
        <v>191</v>
      </c>
      <c r="C13" s="80" t="s">
        <v>186</v>
      </c>
      <c r="D13" s="392"/>
      <c r="E13" s="392"/>
      <c r="F13" s="392"/>
      <c r="G13" s="79">
        <f ca="1">IFERROR(__xludf.DUMMYFUNCTION("IMPORTRANGE(""https://docs.google.com/spreadsheets/d/1O8FKC1kqIE5z9MVUrR-2mwtouP-VZQWc6FjNXmE6t5Q/edit#gid=0"",""ส่วนที่ 2_ยุทธศาสตร์ที่ 1!I12"")"),40)</f>
        <v>40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">
      <c r="A14" s="409"/>
      <c r="B14" s="81" t="s">
        <v>192</v>
      </c>
      <c r="C14" s="82" t="s">
        <v>188</v>
      </c>
      <c r="D14" s="409"/>
      <c r="E14" s="409"/>
      <c r="F14" s="409"/>
      <c r="G14" s="81">
        <f ca="1">IFERROR(__xludf.DUMMYFUNCTION("IMPORTRANGE(""https://docs.google.com/spreadsheets/d/1O8FKC1kqIE5z9MVUrR-2mwtouP-VZQWc6FjNXmE6t5Q/edit#gid=0"",""ส่วนที่ 2_ยุทธศาสตร์ที่ 1!J12"")"),15)</f>
        <v>15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">
      <c r="A15" s="420" t="s">
        <v>193</v>
      </c>
      <c r="B15" s="77" t="s">
        <v>194</v>
      </c>
      <c r="C15" s="83" t="s">
        <v>87</v>
      </c>
      <c r="D15" s="415" t="s">
        <v>88</v>
      </c>
      <c r="E15" s="415" t="s">
        <v>83</v>
      </c>
      <c r="F15" s="415" t="s">
        <v>84</v>
      </c>
      <c r="G15" s="77">
        <f ca="1">IFERROR(__xludf.DUMMYFUNCTION("IMPORTRANGE(""https://docs.google.com/spreadsheets/d/1O8FKC1kqIE5z9MVUrR-2mwtouP-VZQWc6FjNXmE6t5Q/edit#gid=0"",""ส่วนที่ 2_ยุทธศาสตร์ที่ 1!I13"")"),1.5)</f>
        <v>1.5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">
      <c r="A16" s="392"/>
      <c r="B16" s="84" t="s">
        <v>195</v>
      </c>
      <c r="C16" s="80" t="s">
        <v>186</v>
      </c>
      <c r="D16" s="392"/>
      <c r="E16" s="392"/>
      <c r="F16" s="392"/>
      <c r="G16" s="79" t="str">
        <f ca="1">IFERROR(__xludf.DUMMYFUNCTION("IMPORTRANGE(""https://docs.google.com/spreadsheets/d/1O8FKC1kqIE5z9MVUrR-2mwtouP-VZQWc6FjNXmE6t5Q/edit#gid=0"",""ส่วนที่ 2_ยุทธศาสตร์ที่ 1!I15"")"),"")</f>
        <v/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">
      <c r="A17" s="409"/>
      <c r="B17" s="85" t="s">
        <v>196</v>
      </c>
      <c r="C17" s="82" t="s">
        <v>188</v>
      </c>
      <c r="D17" s="409"/>
      <c r="E17" s="409"/>
      <c r="F17" s="409"/>
      <c r="G17" s="81" t="str">
        <f ca="1">IFERROR(__xludf.DUMMYFUNCTION("IMPORTRANGE(""https://docs.google.com/spreadsheets/d/1O8FKC1kqIE5z9MVUrR-2mwtouP-VZQWc6FjNXmE6t5Q/edit#gid=0"",""ส่วนที่ 2_ยุทธศาสตร์ที่ 1!J15"")"),"")</f>
        <v/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">
      <c r="A18" s="420" t="s">
        <v>197</v>
      </c>
      <c r="B18" s="77" t="s">
        <v>198</v>
      </c>
      <c r="C18" s="83" t="s">
        <v>89</v>
      </c>
      <c r="D18" s="415" t="s">
        <v>82</v>
      </c>
      <c r="E18" s="415" t="s">
        <v>83</v>
      </c>
      <c r="F18" s="415" t="s">
        <v>84</v>
      </c>
      <c r="G18" s="77">
        <f ca="1">IFERROR(__xludf.DUMMYFUNCTION("IMPORTRANGE(""https://docs.google.com/spreadsheets/d/1O8FKC1kqIE5z9MVUrR-2mwtouP-VZQWc6FjNXmE6t5Q/edit#gid=0"",""ส่วนที่ 2_ยุทธศาสตร์ที่ 1!I16"")"),15)</f>
        <v>15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">
      <c r="A19" s="392"/>
      <c r="B19" s="84" t="s">
        <v>199</v>
      </c>
      <c r="C19" s="80" t="s">
        <v>186</v>
      </c>
      <c r="D19" s="392"/>
      <c r="E19" s="392"/>
      <c r="F19" s="392"/>
      <c r="G19" s="79">
        <f ca="1">IFERROR(__xludf.DUMMYFUNCTION("IMPORTRANGE(""https://docs.google.com/spreadsheets/d/1O8FKC1kqIE5z9MVUrR-2mwtouP-VZQWc6FjNXmE6t5Q/edit#gid=0"",""ส่วนที่ 2_ยุทธศาสตร์ที่ 1!I18"")"),12)</f>
        <v>12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">
      <c r="A20" s="409"/>
      <c r="B20" s="85" t="s">
        <v>200</v>
      </c>
      <c r="C20" s="82" t="s">
        <v>188</v>
      </c>
      <c r="D20" s="409"/>
      <c r="E20" s="409"/>
      <c r="F20" s="409"/>
      <c r="G20" s="81">
        <f ca="1">IFERROR(__xludf.DUMMYFUNCTION("IMPORTRANGE(""https://docs.google.com/spreadsheets/d/1O8FKC1kqIE5z9MVUrR-2mwtouP-VZQWc6FjNXmE6t5Q/edit#gid=0"",""ส่วนที่ 2_ยุทธศาสตร์ที่ 1!J18"")"),3)</f>
        <v>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">
      <c r="A21" s="420" t="s">
        <v>201</v>
      </c>
      <c r="B21" s="77" t="s">
        <v>202</v>
      </c>
      <c r="C21" s="83" t="s">
        <v>90</v>
      </c>
      <c r="D21" s="415" t="s">
        <v>82</v>
      </c>
      <c r="E21" s="415" t="s">
        <v>83</v>
      </c>
      <c r="F21" s="415" t="s">
        <v>84</v>
      </c>
      <c r="G21" s="77">
        <f ca="1">IFERROR(__xludf.DUMMYFUNCTION("IMPORTRANGE(""https://docs.google.com/spreadsheets/d/1O8FKC1kqIE5z9MVUrR-2mwtouP-VZQWc6FjNXmE6t5Q/edit#gid=0"",""ส่วนที่ 2_ยุทธศาสตร์ที่ 1!I19"")"),2)</f>
        <v>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">
      <c r="A22" s="392"/>
      <c r="B22" s="84" t="s">
        <v>203</v>
      </c>
      <c r="C22" s="80" t="s">
        <v>186</v>
      </c>
      <c r="D22" s="392"/>
      <c r="E22" s="392"/>
      <c r="F22" s="392"/>
      <c r="G22" s="79">
        <f ca="1">IFERROR(__xludf.DUMMYFUNCTION("IMPORTRANGE(""https://docs.google.com/spreadsheets/d/1O8FKC1kqIE5z9MVUrR-2mwtouP-VZQWc6FjNXmE6t5Q/edit#gid=0"",""ส่วนที่ 2_ยุทธศาสตร์ที่ 1!I21"")"),2)</f>
        <v>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">
      <c r="A23" s="409"/>
      <c r="B23" s="85" t="s">
        <v>204</v>
      </c>
      <c r="C23" s="82" t="s">
        <v>188</v>
      </c>
      <c r="D23" s="409"/>
      <c r="E23" s="409"/>
      <c r="F23" s="409"/>
      <c r="G23" s="81">
        <f ca="1">IFERROR(__xludf.DUMMYFUNCTION("IMPORTRANGE(""https://docs.google.com/spreadsheets/d/1O8FKC1kqIE5z9MVUrR-2mwtouP-VZQWc6FjNXmE6t5Q/edit#gid=0"",""ส่วนที่ 2_ยุทธศาสตร์ที่ 1!J21"")"),0)</f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">
      <c r="A24" s="420" t="s">
        <v>205</v>
      </c>
      <c r="B24" s="77" t="s">
        <v>206</v>
      </c>
      <c r="C24" s="83" t="s">
        <v>91</v>
      </c>
      <c r="D24" s="415" t="s">
        <v>82</v>
      </c>
      <c r="E24" s="415" t="s">
        <v>83</v>
      </c>
      <c r="F24" s="415" t="s">
        <v>84</v>
      </c>
      <c r="G24" s="77">
        <f ca="1">IFERROR(__xludf.DUMMYFUNCTION("IMPORTRANGE(""https://docs.google.com/spreadsheets/d/1O8FKC1kqIE5z9MVUrR-2mwtouP-VZQWc6FjNXmE6t5Q/edit#gid=0"",""ส่วนที่ 2_ยุทธศาสตร์ที่ 1!I22"")"),40)</f>
        <v>40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">
      <c r="A25" s="392"/>
      <c r="B25" s="84" t="s">
        <v>207</v>
      </c>
      <c r="C25" s="80" t="s">
        <v>186</v>
      </c>
      <c r="D25" s="392"/>
      <c r="E25" s="392"/>
      <c r="F25" s="392"/>
      <c r="G25" s="79">
        <f ca="1">IFERROR(__xludf.DUMMYFUNCTION("IMPORTRANGE(""https://docs.google.com/spreadsheets/d/1O8FKC1kqIE5z9MVUrR-2mwtouP-VZQWc6FjNXmE6t5Q/edit#gid=0"",""ส่วนที่ 2_ยุทธศาสตร์ที่ 1!I24"")"),30)</f>
        <v>30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">
      <c r="A26" s="409"/>
      <c r="B26" s="85" t="s">
        <v>208</v>
      </c>
      <c r="C26" s="82" t="s">
        <v>188</v>
      </c>
      <c r="D26" s="409"/>
      <c r="E26" s="409"/>
      <c r="F26" s="409"/>
      <c r="G26" s="81">
        <f ca="1">IFERROR(__xludf.DUMMYFUNCTION("IMPORTRANGE(""https://docs.google.com/spreadsheets/d/1O8FKC1kqIE5z9MVUrR-2mwtouP-VZQWc6FjNXmE6t5Q/edit#gid=0"",""ส่วนที่ 2_ยุทธศาสตร์ที่ 1!J24"")"),10)</f>
        <v>10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">
      <c r="A27" s="420" t="s">
        <v>209</v>
      </c>
      <c r="B27" s="77" t="s">
        <v>210</v>
      </c>
      <c r="C27" s="83" t="s">
        <v>92</v>
      </c>
      <c r="D27" s="415" t="s">
        <v>82</v>
      </c>
      <c r="E27" s="415" t="s">
        <v>83</v>
      </c>
      <c r="F27" s="415" t="s">
        <v>84</v>
      </c>
      <c r="G27" s="77">
        <f ca="1">IFERROR(__xludf.DUMMYFUNCTION("IMPORTRANGE(""https://docs.google.com/spreadsheets/d/1O8FKC1kqIE5z9MVUrR-2mwtouP-VZQWc6FjNXmE6t5Q/edit#gid=0"",""ส่วนที่ 2_ยุทธศาสตร์ที่ 1!I25"")"),3)</f>
        <v>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">
      <c r="A28" s="392"/>
      <c r="B28" s="84" t="s">
        <v>211</v>
      </c>
      <c r="C28" s="80" t="s">
        <v>186</v>
      </c>
      <c r="D28" s="392"/>
      <c r="E28" s="392"/>
      <c r="F28" s="392"/>
      <c r="G28" s="79">
        <f ca="1">IFERROR(__xludf.DUMMYFUNCTION("IMPORTRANGE(""https://docs.google.com/spreadsheets/d/1O8FKC1kqIE5z9MVUrR-2mwtouP-VZQWc6FjNXmE6t5Q/edit#gid=0"",""ส่วนที่ 2_ยุทธศาสตร์ที่ 1!I27"")"),2)</f>
        <v>2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">
      <c r="A29" s="409"/>
      <c r="B29" s="85" t="s">
        <v>212</v>
      </c>
      <c r="C29" s="82" t="s">
        <v>188</v>
      </c>
      <c r="D29" s="409"/>
      <c r="E29" s="409"/>
      <c r="F29" s="409"/>
      <c r="G29" s="81">
        <f ca="1">IFERROR(__xludf.DUMMYFUNCTION("IMPORTRANGE(""https://docs.google.com/spreadsheets/d/1O8FKC1kqIE5z9MVUrR-2mwtouP-VZQWc6FjNXmE6t5Q/edit#gid=0"",""ส่วนที่ 2_ยุทธศาสตร์ที่ 1!J27"")"),1)</f>
        <v>1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">
      <c r="A30" s="420" t="s">
        <v>213</v>
      </c>
      <c r="B30" s="77" t="s">
        <v>214</v>
      </c>
      <c r="C30" s="83" t="s">
        <v>93</v>
      </c>
      <c r="D30" s="415" t="s">
        <v>82</v>
      </c>
      <c r="E30" s="415" t="s">
        <v>83</v>
      </c>
      <c r="F30" s="415" t="s">
        <v>84</v>
      </c>
      <c r="G30" s="77">
        <f ca="1">IFERROR(__xludf.DUMMYFUNCTION("IMPORTRANGE(""https://docs.google.com/spreadsheets/d/1O8FKC1kqIE5z9MVUrR-2mwtouP-VZQWc6FjNXmE6t5Q/edit#gid=0"",""ส่วนที่ 2_ยุทธศาสตร์ที่ 1!I28"")"),60)</f>
        <v>60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">
      <c r="A31" s="392"/>
      <c r="B31" s="84" t="s">
        <v>215</v>
      </c>
      <c r="C31" s="80" t="s">
        <v>186</v>
      </c>
      <c r="D31" s="392"/>
      <c r="E31" s="392"/>
      <c r="F31" s="392"/>
      <c r="G31" s="79">
        <f ca="1">IFERROR(__xludf.DUMMYFUNCTION("IMPORTRANGE(""https://docs.google.com/spreadsheets/d/1O8FKC1kqIE5z9MVUrR-2mwtouP-VZQWc6FjNXmE6t5Q/edit#gid=0"",""ส่วนที่ 2_ยุทธศาสตร์ที่ 1!I30"")"),50)</f>
        <v>50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">
      <c r="A32" s="409"/>
      <c r="B32" s="85" t="s">
        <v>216</v>
      </c>
      <c r="C32" s="82" t="s">
        <v>188</v>
      </c>
      <c r="D32" s="409"/>
      <c r="E32" s="409"/>
      <c r="F32" s="409"/>
      <c r="G32" s="81">
        <f ca="1">IFERROR(__xludf.DUMMYFUNCTION("IMPORTRANGE(""https://docs.google.com/spreadsheets/d/1O8FKC1kqIE5z9MVUrR-2mwtouP-VZQWc6FjNXmE6t5Q/edit#gid=0"",""ส่วนที่ 2_ยุทธศาสตร์ที่ 1!J30"")"),10)</f>
        <v>10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>
      <c r="A33" s="420" t="s">
        <v>217</v>
      </c>
      <c r="B33" s="77" t="s">
        <v>218</v>
      </c>
      <c r="C33" s="83" t="s">
        <v>94</v>
      </c>
      <c r="D33" s="38" t="s">
        <v>95</v>
      </c>
      <c r="E33" s="415" t="s">
        <v>96</v>
      </c>
      <c r="F33" s="415" t="s">
        <v>84</v>
      </c>
      <c r="G33" s="77">
        <f ca="1">IFERROR(__xludf.DUMMYFUNCTION("IMPORTRANGE(""https://docs.google.com/spreadsheets/d/1O8FKC1kqIE5z9MVUrR-2mwtouP-VZQWc6FjNXmE6t5Q/edit#gid=0"",""ส่วนที่ 2_ยุทธศาสตร์ที่ 1!I35"")"),5)</f>
        <v>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>
      <c r="A34" s="392"/>
      <c r="B34" s="84" t="s">
        <v>219</v>
      </c>
      <c r="C34" s="80" t="s">
        <v>220</v>
      </c>
      <c r="D34" s="86" t="s">
        <v>122</v>
      </c>
      <c r="E34" s="392"/>
      <c r="F34" s="392"/>
      <c r="G34" s="79" t="str">
        <f ca="1">IFERROR(__xludf.DUMMYFUNCTION("IMPORTRANGE(""https://docs.google.com/spreadsheets/d/1O8FKC1kqIE5z9MVUrR-2mwtouP-VZQWc6FjNXmE6t5Q/edit#gid=0"",""ส่วนที่ 2_ยุทธศาสตร์ที่ 1!I36"")"),"")</f>
        <v/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>
      <c r="A35" s="409"/>
      <c r="B35" s="85" t="s">
        <v>221</v>
      </c>
      <c r="C35" s="82" t="s">
        <v>222</v>
      </c>
      <c r="D35" s="87" t="s">
        <v>223</v>
      </c>
      <c r="E35" s="409"/>
      <c r="F35" s="409"/>
      <c r="G35" s="81" t="str">
        <f ca="1">IFERROR(__xludf.DUMMYFUNCTION("IMPORTRANGE(""https://docs.google.com/spreadsheets/d/1O8FKC1kqIE5z9MVUrR-2mwtouP-VZQWc6FjNXmE6t5Q/edit#gid=0"",""ส่วนที่ 2_ยุทธศาสตร์ที่ 1!I37"")"),"")</f>
        <v/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">
      <c r="A36" s="88" t="s">
        <v>97</v>
      </c>
      <c r="B36" s="89" t="s">
        <v>224</v>
      </c>
      <c r="C36" s="90" t="s">
        <v>98</v>
      </c>
      <c r="D36" s="89" t="s">
        <v>99</v>
      </c>
      <c r="E36" s="89" t="s">
        <v>96</v>
      </c>
      <c r="F36" s="89" t="s">
        <v>100</v>
      </c>
      <c r="G36" s="89">
        <f ca="1">IFERROR(__xludf.DUMMYFUNCTION("IMPORTRANGE(""https://docs.google.com/spreadsheets/d/1O8FKC1kqIE5z9MVUrR-2mwtouP-VZQWc6FjNXmE6t5Q/edit#gid=0"",""ส่วนที่ 2_ยุทธศาสตร์ที่ 1!I38"")"),2)</f>
        <v>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">
      <c r="A37" s="88" t="s">
        <v>225</v>
      </c>
      <c r="B37" s="89" t="s">
        <v>226</v>
      </c>
      <c r="C37" s="90" t="s">
        <v>101</v>
      </c>
      <c r="D37" s="89" t="s">
        <v>102</v>
      </c>
      <c r="E37" s="89" t="s">
        <v>96</v>
      </c>
      <c r="F37" s="89" t="s">
        <v>100</v>
      </c>
      <c r="G37" s="91">
        <f ca="1">IFERROR(__xludf.DUMMYFUNCTION("IMPORTRANGE(""https://docs.google.com/spreadsheets/d/1O8FKC1kqIE5z9MVUrR-2mwtouP-VZQWc6FjNXmE6t5Q/edit#gid=0"",""ส่วนที่ 2_ยุทธศาสตร์ที่ 1!I39"")"),300000)</f>
        <v>300000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">
      <c r="A38" s="430" t="s">
        <v>103</v>
      </c>
      <c r="B38" s="384"/>
      <c r="C38" s="384"/>
      <c r="D38" s="384"/>
      <c r="E38" s="384"/>
      <c r="F38" s="384"/>
      <c r="G38" s="39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.75">
      <c r="A39" s="416" t="s">
        <v>227</v>
      </c>
      <c r="B39" s="94" t="s">
        <v>228</v>
      </c>
      <c r="C39" s="95" t="s">
        <v>104</v>
      </c>
      <c r="D39" s="96" t="s">
        <v>95</v>
      </c>
      <c r="E39" s="417" t="s">
        <v>105</v>
      </c>
      <c r="F39" s="417" t="s">
        <v>106</v>
      </c>
      <c r="G39" s="94">
        <f ca="1">IFERROR(__xludf.DUMMYFUNCTION("IMPORTRANGE(""https://docs.google.com/spreadsheets/d/1O8FKC1kqIE5z9MVUrR-2mwtouP-VZQWc6FjNXmE6t5Q/edit#gid=0"",""ส่วนที่ 2_ยุทธศาสตร์ที่ 2!Q5"")"),7)</f>
        <v>7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">
      <c r="A40" s="392"/>
      <c r="B40" s="79" t="s">
        <v>229</v>
      </c>
      <c r="C40" s="97" t="s">
        <v>230</v>
      </c>
      <c r="D40" s="86" t="s">
        <v>122</v>
      </c>
      <c r="E40" s="392"/>
      <c r="F40" s="392"/>
      <c r="G40" s="79" t="str">
        <f ca="1">IFERROR(__xludf.DUMMYFUNCTION("IMPORTRANGE(""https://docs.google.com/spreadsheets/d/1O8FKC1kqIE5z9MVUrR-2mwtouP-VZQWc6FjNXmE6t5Q/edit#gid=0"",""ส่วนที่ 2_ยุทธศาสตร์ที่ 2!Q6"")"),"-")</f>
        <v>-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">
      <c r="A41" s="409"/>
      <c r="B41" s="81" t="s">
        <v>231</v>
      </c>
      <c r="C41" s="98" t="s">
        <v>232</v>
      </c>
      <c r="D41" s="87" t="s">
        <v>122</v>
      </c>
      <c r="E41" s="409"/>
      <c r="F41" s="409"/>
      <c r="G41" s="81" t="str">
        <f ca="1">IFERROR(__xludf.DUMMYFUNCTION("IMPORTRANGE(""https://docs.google.com/spreadsheets/d/1O8FKC1kqIE5z9MVUrR-2mwtouP-VZQWc6FjNXmE6t5Q/edit#gid=0"",""ส่วนที่ 2_ยุทธศาสตร์ที่ 2!Q7"")"),"-")</f>
        <v>-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1.75">
      <c r="A42" s="99" t="s">
        <v>233</v>
      </c>
      <c r="B42" s="77" t="s">
        <v>234</v>
      </c>
      <c r="C42" s="78" t="s">
        <v>107</v>
      </c>
      <c r="D42" s="100" t="s">
        <v>95</v>
      </c>
      <c r="E42" s="415" t="s">
        <v>105</v>
      </c>
      <c r="F42" s="415" t="s">
        <v>108</v>
      </c>
      <c r="G42" s="101">
        <f ca="1">IFERROR(__xludf.DUMMYFUNCTION("IMPORTRANGE(""https://docs.google.com/spreadsheets/d/1O8FKC1kqIE5z9MVUrR-2mwtouP-VZQWc6FjNXmE6t5Q/edit#gid=0"",""ส่วนที่ 2_ยุทธศาสตร์ที่ 2!Q8"")"),0.3)</f>
        <v>0.3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1.75">
      <c r="A43" s="418" t="s">
        <v>235</v>
      </c>
      <c r="B43" s="103" t="s">
        <v>236</v>
      </c>
      <c r="C43" s="104" t="s">
        <v>237</v>
      </c>
      <c r="D43" s="105" t="s">
        <v>95</v>
      </c>
      <c r="E43" s="392"/>
      <c r="F43" s="392"/>
      <c r="G43" s="106" t="str">
        <f ca="1">IFERROR(__xludf.DUMMYFUNCTION("IMPORTRANGE(""https://docs.google.com/spreadsheets/d/1O8FKC1kqIE5z9MVUrR-2mwtouP-VZQWc6FjNXmE6t5Q/edit#gid=0"",""ส่วนที่ 2_ยุทธศาสตร์ที่ 2!Q9"")"),"N/A")</f>
        <v>N/A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1.75">
      <c r="A44" s="392"/>
      <c r="B44" s="103" t="s">
        <v>238</v>
      </c>
      <c r="C44" s="104" t="s">
        <v>239</v>
      </c>
      <c r="D44" s="105" t="s">
        <v>240</v>
      </c>
      <c r="E44" s="392"/>
      <c r="F44" s="392"/>
      <c r="G44" s="103" t="str">
        <f ca="1">IFERROR(__xludf.DUMMYFUNCTION("IMPORTRANGE(""https://docs.google.com/spreadsheets/d/1O8FKC1kqIE5z9MVUrR-2mwtouP-VZQWc6FjNXmE6t5Q/edit#gid=0"",""ส่วนที่ 2_ยุทธศาสตร์ที่ 2!Q10"")"),"N/A")</f>
        <v>N/A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1.75">
      <c r="A45" s="392"/>
      <c r="B45" s="103" t="s">
        <v>241</v>
      </c>
      <c r="C45" s="104" t="s">
        <v>242</v>
      </c>
      <c r="D45" s="107"/>
      <c r="E45" s="392"/>
      <c r="F45" s="392"/>
      <c r="G45" s="10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1.75">
      <c r="A46" s="392"/>
      <c r="B46" s="79" t="s">
        <v>243</v>
      </c>
      <c r="C46" s="80" t="s">
        <v>239</v>
      </c>
      <c r="D46" s="109" t="s">
        <v>240</v>
      </c>
      <c r="E46" s="392"/>
      <c r="F46" s="392"/>
      <c r="G46" s="79" t="str">
        <f ca="1">IFERROR(__xludf.DUMMYFUNCTION("IMPORTRANGE(""https://docs.google.com/spreadsheets/d/1O8FKC1kqIE5z9MVUrR-2mwtouP-VZQWc6FjNXmE6t5Q/edit#gid=0"",""ส่วนที่ 2_ยุทธศาสตร์ที่ 2!Q12"")"),"")</f>
        <v/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1.75">
      <c r="A47" s="392"/>
      <c r="B47" s="103" t="s">
        <v>244</v>
      </c>
      <c r="C47" s="104" t="s">
        <v>245</v>
      </c>
      <c r="D47" s="107"/>
      <c r="E47" s="392"/>
      <c r="F47" s="392"/>
      <c r="G47" s="108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1.75">
      <c r="A48" s="419"/>
      <c r="B48" s="79" t="s">
        <v>246</v>
      </c>
      <c r="C48" s="80" t="s">
        <v>239</v>
      </c>
      <c r="D48" s="109" t="s">
        <v>240</v>
      </c>
      <c r="E48" s="392"/>
      <c r="F48" s="392"/>
      <c r="G48" s="79" t="str">
        <f ca="1">IFERROR(__xludf.DUMMYFUNCTION("IMPORTRANGE(""https://docs.google.com/spreadsheets/d/1O8FKC1kqIE5z9MVUrR-2mwtouP-VZQWc6FjNXmE6t5Q/edit#gid=0"",""ส่วนที่ 2_ยุทธศาสตร์ที่ 2!S12"")"),"")</f>
        <v/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1.75">
      <c r="A49" s="418" t="s">
        <v>247</v>
      </c>
      <c r="B49" s="103" t="s">
        <v>248</v>
      </c>
      <c r="C49" s="104" t="s">
        <v>249</v>
      </c>
      <c r="D49" s="105" t="s">
        <v>95</v>
      </c>
      <c r="E49" s="392"/>
      <c r="F49" s="392"/>
      <c r="G49" s="106">
        <f ca="1">IFERROR(__xludf.DUMMYFUNCTION("IMPORTRANGE(""https://docs.google.com/spreadsheets/d/1O8FKC1kqIE5z9MVUrR-2mwtouP-VZQWc6FjNXmE6t5Q/edit#gid=0"",""ส่วนที่ 2_ยุทธศาสตร์ที่ 2!Q13"")"),0.42)</f>
        <v>0.42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1.75">
      <c r="A50" s="392"/>
      <c r="B50" s="103" t="s">
        <v>250</v>
      </c>
      <c r="C50" s="104" t="s">
        <v>251</v>
      </c>
      <c r="D50" s="105" t="s">
        <v>240</v>
      </c>
      <c r="E50" s="392"/>
      <c r="F50" s="392"/>
      <c r="G50" s="103">
        <v>1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1.75">
      <c r="A51" s="392"/>
      <c r="B51" s="103" t="s">
        <v>252</v>
      </c>
      <c r="C51" s="104" t="s">
        <v>253</v>
      </c>
      <c r="D51" s="105" t="s">
        <v>240</v>
      </c>
      <c r="E51" s="392"/>
      <c r="F51" s="392"/>
      <c r="G51" s="103" t="s">
        <v>144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1.75">
      <c r="A52" s="392"/>
      <c r="B52" s="103" t="s">
        <v>254</v>
      </c>
      <c r="C52" s="104" t="s">
        <v>242</v>
      </c>
      <c r="D52" s="107"/>
      <c r="E52" s="392"/>
      <c r="F52" s="392"/>
      <c r="G52" s="10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1.75">
      <c r="A53" s="392"/>
      <c r="B53" s="79" t="s">
        <v>255</v>
      </c>
      <c r="C53" s="80" t="s">
        <v>251</v>
      </c>
      <c r="D53" s="109" t="s">
        <v>240</v>
      </c>
      <c r="E53" s="392"/>
      <c r="F53" s="392"/>
      <c r="G53" s="79">
        <f ca="1">IFERROR(__xludf.DUMMYFUNCTION("IMPORTRANGE(""https://docs.google.com/spreadsheets/d/1O8FKC1kqIE5z9MVUrR-2mwtouP-VZQWc6FjNXmE6t5Q/edit#gid=0"",""ส่วนที่ 2_ยุทธศาสตร์ที่ 2!Q17"")"),1)</f>
        <v>1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1.75">
      <c r="A54" s="392"/>
      <c r="B54" s="79" t="s">
        <v>256</v>
      </c>
      <c r="C54" s="80" t="s">
        <v>253</v>
      </c>
      <c r="D54" s="109" t="s">
        <v>240</v>
      </c>
      <c r="E54" s="392"/>
      <c r="F54" s="392"/>
      <c r="G54" s="79" t="str">
        <f ca="1">IFERROR(__xludf.DUMMYFUNCTION("IMPORTRANGE(""https://docs.google.com/spreadsheets/d/1O8FKC1kqIE5z9MVUrR-2mwtouP-VZQWc6FjNXmE6t5Q/edit#gid=0"",""ส่วนที่ 2_ยุทธศาสตร์ที่ 2!R17"")"),"-")</f>
        <v>-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1.75">
      <c r="A55" s="392"/>
      <c r="B55" s="103" t="s">
        <v>257</v>
      </c>
      <c r="C55" s="104" t="s">
        <v>258</v>
      </c>
      <c r="D55" s="107"/>
      <c r="E55" s="392"/>
      <c r="F55" s="392"/>
      <c r="G55" s="10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1.75">
      <c r="A56" s="392"/>
      <c r="B56" s="79" t="s">
        <v>259</v>
      </c>
      <c r="C56" s="80" t="s">
        <v>251</v>
      </c>
      <c r="D56" s="109" t="s">
        <v>240</v>
      </c>
      <c r="E56" s="392"/>
      <c r="F56" s="392"/>
      <c r="G56" s="79" t="str">
        <f ca="1">IFERROR(__xludf.DUMMYFUNCTION("IMPORTRANGE(""https://docs.google.com/spreadsheets/d/1O8FKC1kqIE5z9MVUrR-2mwtouP-VZQWc6FjNXmE6t5Q/edit#gid=0"",""ส่วนที่ 2_ยุทธศาสตร์ที่ 2!S17"")"),"-")</f>
        <v>-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1.75">
      <c r="A57" s="409"/>
      <c r="B57" s="81" t="s">
        <v>260</v>
      </c>
      <c r="C57" s="82" t="s">
        <v>253</v>
      </c>
      <c r="D57" s="110" t="s">
        <v>240</v>
      </c>
      <c r="E57" s="409"/>
      <c r="F57" s="409"/>
      <c r="G57" s="81" t="str">
        <f ca="1">IFERROR(__xludf.DUMMYFUNCTION("IMPORTRANGE(""https://docs.google.com/spreadsheets/d/1O8FKC1kqIE5z9MVUrR-2mwtouP-VZQWc6FjNXmE6t5Q/edit#gid=0"",""ส่วนที่ 2_ยุทธศาสตร์ที่ 2!T17"")"),"-")</f>
        <v>-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1.75">
      <c r="A58" s="99" t="s">
        <v>261</v>
      </c>
      <c r="B58" s="77" t="s">
        <v>262</v>
      </c>
      <c r="C58" s="78" t="s">
        <v>109</v>
      </c>
      <c r="D58" s="100" t="s">
        <v>95</v>
      </c>
      <c r="E58" s="415" t="s">
        <v>105</v>
      </c>
      <c r="F58" s="415" t="s">
        <v>108</v>
      </c>
      <c r="G58" s="101">
        <f ca="1">IFERROR(__xludf.DUMMYFUNCTION("IMPORTRANGE(""https://docs.google.com/spreadsheets/d/1O8FKC1kqIE5z9MVUrR-2mwtouP-VZQWc6FjNXmE6t5Q/edit#gid=0"",""ส่วนที่ 2_ยุทธศาสตร์ที่ 2!Q18"")"),0.91)</f>
        <v>0.91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1.75">
      <c r="A59" s="418" t="s">
        <v>263</v>
      </c>
      <c r="B59" s="103" t="s">
        <v>264</v>
      </c>
      <c r="C59" s="104" t="s">
        <v>265</v>
      </c>
      <c r="D59" s="105" t="s">
        <v>95</v>
      </c>
      <c r="E59" s="392"/>
      <c r="F59" s="392"/>
      <c r="G59" s="106" t="str">
        <f ca="1">IFERROR(__xludf.DUMMYFUNCTION("IMPORTRANGE(""https://docs.google.com/spreadsheets/d/1O8FKC1kqIE5z9MVUrR-2mwtouP-VZQWc6FjNXmE6t5Q/edit#gid=0"",""ส่วนที่ 2_ยุทธศาสตร์ที่ 2!Q19"")"),"N/A")</f>
        <v>N/A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1.75">
      <c r="A60" s="392"/>
      <c r="B60" s="77" t="s">
        <v>266</v>
      </c>
      <c r="C60" s="104" t="s">
        <v>267</v>
      </c>
      <c r="D60" s="105" t="s">
        <v>240</v>
      </c>
      <c r="E60" s="392"/>
      <c r="F60" s="392"/>
      <c r="G60" s="103" t="str">
        <f ca="1">IFERROR(__xludf.DUMMYFUNCTION("IMPORTRANGE(""https://docs.google.com/spreadsheets/d/1O8FKC1kqIE5z9MVUrR-2mwtouP-VZQWc6FjNXmE6t5Q/edit#gid=0"",""ส่วนที่ 2_ยุทธศาสตร์ที่ 2!Q20"")"),"N/A")</f>
        <v>N/A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1.75">
      <c r="A61" s="392"/>
      <c r="B61" s="103" t="s">
        <v>268</v>
      </c>
      <c r="C61" s="104" t="s">
        <v>242</v>
      </c>
      <c r="D61" s="107"/>
      <c r="E61" s="392"/>
      <c r="F61" s="392"/>
      <c r="G61" s="10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1.75">
      <c r="A62" s="392"/>
      <c r="B62" s="84" t="s">
        <v>269</v>
      </c>
      <c r="C62" s="80" t="s">
        <v>267</v>
      </c>
      <c r="D62" s="109" t="s">
        <v>240</v>
      </c>
      <c r="E62" s="392"/>
      <c r="F62" s="392"/>
      <c r="G62" s="79" t="str">
        <f ca="1">IFERROR(__xludf.DUMMYFUNCTION("IMPORTRANGE(""https://docs.google.com/spreadsheets/d/1O8FKC1kqIE5z9MVUrR-2mwtouP-VZQWc6FjNXmE6t5Q/edit#gid=0"",""ส่วนที่ 2_ยุทธศาสตร์ที่ 2!Q22"")"),"")</f>
        <v/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1.75">
      <c r="A63" s="392"/>
      <c r="B63" s="103" t="s">
        <v>270</v>
      </c>
      <c r="C63" s="104" t="s">
        <v>258</v>
      </c>
      <c r="D63" s="107"/>
      <c r="E63" s="392"/>
      <c r="F63" s="392"/>
      <c r="G63" s="10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1.75">
      <c r="A64" s="419"/>
      <c r="B64" s="84" t="s">
        <v>271</v>
      </c>
      <c r="C64" s="80" t="s">
        <v>267</v>
      </c>
      <c r="D64" s="109" t="s">
        <v>240</v>
      </c>
      <c r="E64" s="392"/>
      <c r="F64" s="392"/>
      <c r="G64" s="79" t="str">
        <f ca="1">IFERROR(__xludf.DUMMYFUNCTION("IMPORTRANGE(""https://docs.google.com/spreadsheets/d/1O8FKC1kqIE5z9MVUrR-2mwtouP-VZQWc6FjNXmE6t5Q/edit#gid=0"",""ส่วนที่ 2_ยุทธศาสตร์ที่ 2!S22"")"),"")</f>
        <v/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1.75">
      <c r="A65" s="418" t="s">
        <v>272</v>
      </c>
      <c r="B65" s="103" t="s">
        <v>273</v>
      </c>
      <c r="C65" s="104" t="s">
        <v>274</v>
      </c>
      <c r="D65" s="105" t="s">
        <v>95</v>
      </c>
      <c r="E65" s="392"/>
      <c r="F65" s="392"/>
      <c r="G65" s="106">
        <f ca="1">IFERROR(__xludf.DUMMYFUNCTION("IMPORTRANGE(""https://docs.google.com/spreadsheets/d/1O8FKC1kqIE5z9MVUrR-2mwtouP-VZQWc6FjNXmE6t5Q/edit#gid=0"",""ส่วนที่ 2_ยุทธศาสตร์ที่ 2!Q23"")"),1.25)</f>
        <v>1.25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1.75">
      <c r="A66" s="392"/>
      <c r="B66" s="77" t="s">
        <v>275</v>
      </c>
      <c r="C66" s="104" t="s">
        <v>276</v>
      </c>
      <c r="D66" s="105" t="s">
        <v>240</v>
      </c>
      <c r="E66" s="392"/>
      <c r="F66" s="392"/>
      <c r="G66" s="103">
        <f t="shared" ref="G66:G67" ca="1" si="0">G69+G72</f>
        <v>3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1.75">
      <c r="A67" s="392"/>
      <c r="B67" s="103" t="s">
        <v>277</v>
      </c>
      <c r="C67" s="104" t="s">
        <v>278</v>
      </c>
      <c r="D67" s="105" t="s">
        <v>240</v>
      </c>
      <c r="E67" s="392"/>
      <c r="F67" s="392"/>
      <c r="G67" s="103">
        <f t="shared" ca="1" si="0"/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1.75">
      <c r="A68" s="392"/>
      <c r="B68" s="77" t="s">
        <v>279</v>
      </c>
      <c r="C68" s="104" t="s">
        <v>242</v>
      </c>
      <c r="D68" s="107"/>
      <c r="E68" s="392"/>
      <c r="F68" s="392"/>
      <c r="G68" s="10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1.75">
      <c r="A69" s="392"/>
      <c r="B69" s="79" t="s">
        <v>280</v>
      </c>
      <c r="C69" s="80" t="s">
        <v>276</v>
      </c>
      <c r="D69" s="109" t="s">
        <v>240</v>
      </c>
      <c r="E69" s="392"/>
      <c r="F69" s="392"/>
      <c r="G69" s="79">
        <f ca="1">IFERROR(__xludf.DUMMYFUNCTION("IMPORTRANGE(""https://docs.google.com/spreadsheets/d/1O8FKC1kqIE5z9MVUrR-2mwtouP-VZQWc6FjNXmE6t5Q/edit#gid=0"",""ส่วนที่ 2_ยุทธศาสตร์ที่ 2!Q27"")"),2)</f>
        <v>2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1.75">
      <c r="A70" s="392"/>
      <c r="B70" s="84" t="s">
        <v>281</v>
      </c>
      <c r="C70" s="80" t="s">
        <v>278</v>
      </c>
      <c r="D70" s="109" t="s">
        <v>240</v>
      </c>
      <c r="E70" s="392"/>
      <c r="F70" s="392"/>
      <c r="G70" s="79">
        <f ca="1">IFERROR(__xludf.DUMMYFUNCTION("IMPORTRANGE(""https://docs.google.com/spreadsheets/d/1O8FKC1kqIE5z9MVUrR-2mwtouP-VZQWc6FjNXmE6t5Q/edit#gid=0"",""ส่วนที่ 2_ยุทธศาสตร์ที่ 2!R27"")"),0)</f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1.75">
      <c r="A71" s="392"/>
      <c r="B71" s="103" t="s">
        <v>282</v>
      </c>
      <c r="C71" s="104" t="s">
        <v>258</v>
      </c>
      <c r="D71" s="107"/>
      <c r="E71" s="392"/>
      <c r="F71" s="392"/>
      <c r="G71" s="10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1.75">
      <c r="A72" s="392"/>
      <c r="B72" s="84" t="s">
        <v>283</v>
      </c>
      <c r="C72" s="80" t="s">
        <v>276</v>
      </c>
      <c r="D72" s="109" t="s">
        <v>240</v>
      </c>
      <c r="E72" s="392"/>
      <c r="F72" s="392"/>
      <c r="G72" s="79">
        <f ca="1">IFERROR(__xludf.DUMMYFUNCTION("IMPORTRANGE(""https://docs.google.com/spreadsheets/d/1O8FKC1kqIE5z9MVUrR-2mwtouP-VZQWc6FjNXmE6t5Q/edit#gid=0"",""ส่วนที่ 2_ยุทธศาสตร์ที่ 2!S27"")"),1)</f>
        <v>1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1.75">
      <c r="A73" s="409"/>
      <c r="B73" s="81" t="s">
        <v>284</v>
      </c>
      <c r="C73" s="82" t="s">
        <v>278</v>
      </c>
      <c r="D73" s="110" t="s">
        <v>240</v>
      </c>
      <c r="E73" s="409"/>
      <c r="F73" s="409"/>
      <c r="G73" s="81">
        <f ca="1">IFERROR(__xludf.DUMMYFUNCTION("IMPORTRANGE(""https://docs.google.com/spreadsheets/d/1O8FKC1kqIE5z9MVUrR-2mwtouP-VZQWc6FjNXmE6t5Q/edit#gid=0"",""ส่วนที่ 2_ยุทธศาสตร์ที่ 2!T27"")"),0)</f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1.75">
      <c r="A74" s="420" t="s">
        <v>285</v>
      </c>
      <c r="B74" s="77" t="s">
        <v>286</v>
      </c>
      <c r="C74" s="78" t="s">
        <v>110</v>
      </c>
      <c r="D74" s="100" t="s">
        <v>95</v>
      </c>
      <c r="E74" s="415" t="s">
        <v>105</v>
      </c>
      <c r="F74" s="415" t="s">
        <v>84</v>
      </c>
      <c r="G74" s="77">
        <f ca="1">IFERROR(__xludf.DUMMYFUNCTION("IMPORTRANGE(""https://docs.google.com/spreadsheets/d/1O8FKC1kqIE5z9MVUrR-2mwtouP-VZQWc6FjNXmE6t5Q/edit#gid=0"",""ส่วนที่ 2_ยุทธศาสตร์ที่ 2!Q28"")"),0.91)</f>
        <v>0.91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1.75">
      <c r="A75" s="392"/>
      <c r="B75" s="103" t="s">
        <v>287</v>
      </c>
      <c r="C75" s="104" t="s">
        <v>288</v>
      </c>
      <c r="D75" s="105" t="s">
        <v>240</v>
      </c>
      <c r="E75" s="392"/>
      <c r="F75" s="392"/>
      <c r="G75" s="103">
        <f ca="1">IFERROR(__xludf.DUMMYFUNCTION("IMPORTRANGE(""https://docs.google.com/spreadsheets/d/1O8FKC1kqIE5z9MVUrR-2mwtouP-VZQWc6FjNXmE6t5Q/edit#gid=0"",""ส่วนที่ 2_ยุทธศาสตร์ที่ 2!Q29"")"),3)</f>
        <v>3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1.75">
      <c r="A76" s="392"/>
      <c r="B76" s="79" t="s">
        <v>289</v>
      </c>
      <c r="C76" s="80" t="s">
        <v>290</v>
      </c>
      <c r="D76" s="109" t="s">
        <v>240</v>
      </c>
      <c r="E76" s="392"/>
      <c r="F76" s="392"/>
      <c r="G76" s="79">
        <f ca="1">IFERROR(__xludf.DUMMYFUNCTION("IMPORTRANGE(""https://docs.google.com/spreadsheets/d/1O8FKC1kqIE5z9MVUrR-2mwtouP-VZQWc6FjNXmE6t5Q/edit#gid=0"",""ส่วนที่ 2_ยุทธศาสตร์ที่ 2!Q31"")"),0)</f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1.75">
      <c r="A77" s="392"/>
      <c r="B77" s="79" t="s">
        <v>291</v>
      </c>
      <c r="C77" s="80" t="s">
        <v>292</v>
      </c>
      <c r="D77" s="109" t="s">
        <v>240</v>
      </c>
      <c r="E77" s="392"/>
      <c r="F77" s="392"/>
      <c r="G77" s="79">
        <f ca="1">IFERROR(__xludf.DUMMYFUNCTION("IMPORTRANGE(""https://docs.google.com/spreadsheets/d/1O8FKC1kqIE5z9MVUrR-2mwtouP-VZQWc6FjNXmE6t5Q/edit#gid=0"",""ส่วนที่ 2_ยุทธศาสตร์ที่ 2!R31"")"),3)</f>
        <v>3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1.75">
      <c r="A78" s="409"/>
      <c r="B78" s="111" t="s">
        <v>293</v>
      </c>
      <c r="C78" s="112" t="s">
        <v>294</v>
      </c>
      <c r="D78" s="113" t="s">
        <v>240</v>
      </c>
      <c r="E78" s="409"/>
      <c r="F78" s="409"/>
      <c r="G78" s="111">
        <f ca="1">IFERROR(__xludf.DUMMYFUNCTION("IMPORTRANGE(""https://docs.google.com/spreadsheets/d/1O8FKC1kqIE5z9MVUrR-2mwtouP-VZQWc6FjNXmE6t5Q/edit#gid=0"",""ส่วนที่ 2_ยุทธศาสตร์ที่ 2!T31"")"),0)</f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1.75">
      <c r="A79" s="416" t="s">
        <v>295</v>
      </c>
      <c r="B79" s="114" t="s">
        <v>296</v>
      </c>
      <c r="C79" s="95" t="s">
        <v>111</v>
      </c>
      <c r="D79" s="96" t="s">
        <v>95</v>
      </c>
      <c r="E79" s="417" t="s">
        <v>112</v>
      </c>
      <c r="F79" s="417" t="s">
        <v>106</v>
      </c>
      <c r="G79" s="94" t="str">
        <f ca="1">IFERROR(__xludf.DUMMYFUNCTION("IMPORTRANGE(""https://docs.google.com/spreadsheets/d/1O8FKC1kqIE5z9MVUrR-2mwtouP-VZQWc6FjNXmE6t5Q/edit#gid=0"",""ส่วนที่ 2_ยุทธศาสตร์ที่ 2!Q32"")"),"N/A")</f>
        <v>N/A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1.75">
      <c r="A80" s="392"/>
      <c r="B80" s="79" t="s">
        <v>297</v>
      </c>
      <c r="C80" s="80" t="s">
        <v>298</v>
      </c>
      <c r="D80" s="109" t="s">
        <v>240</v>
      </c>
      <c r="E80" s="392"/>
      <c r="F80" s="392"/>
      <c r="G80" s="79" t="str">
        <f ca="1">IFERROR(__xludf.DUMMYFUNCTION("IMPORTRANGE(""https://docs.google.com/spreadsheets/d/1O8FKC1kqIE5z9MVUrR-2mwtouP-VZQWc6FjNXmE6t5Q/edit#gid=0"",""ส่วนที่ 2_ยุทธศาสตร์ที่ 2!Q33"")"),"N/A")</f>
        <v>N/A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1.75">
      <c r="A81" s="409"/>
      <c r="B81" s="81" t="s">
        <v>299</v>
      </c>
      <c r="C81" s="82" t="s">
        <v>300</v>
      </c>
      <c r="D81" s="110" t="s">
        <v>240</v>
      </c>
      <c r="E81" s="409"/>
      <c r="F81" s="409"/>
      <c r="G81" s="81" t="str">
        <f ca="1">IFERROR(__xludf.DUMMYFUNCTION("IMPORTRANGE(""https://docs.google.com/spreadsheets/d/1O8FKC1kqIE5z9MVUrR-2mwtouP-VZQWc6FjNXmE6t5Q/edit#gid=0"",""ส่วนที่ 2_ยุทธศาสตร์ที่ 2!Q34"")"),"N/A")</f>
        <v>N/A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1.75">
      <c r="A82" s="99" t="s">
        <v>301</v>
      </c>
      <c r="B82" s="77" t="s">
        <v>302</v>
      </c>
      <c r="C82" s="78" t="s">
        <v>303</v>
      </c>
      <c r="D82" s="100" t="s">
        <v>95</v>
      </c>
      <c r="E82" s="415" t="s">
        <v>112</v>
      </c>
      <c r="F82" s="415" t="s">
        <v>84</v>
      </c>
      <c r="G82" s="11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1.75">
      <c r="A83" s="418" t="s">
        <v>304</v>
      </c>
      <c r="B83" s="79" t="s">
        <v>305</v>
      </c>
      <c r="C83" s="104" t="s">
        <v>306</v>
      </c>
      <c r="D83" s="105" t="s">
        <v>95</v>
      </c>
      <c r="E83" s="392"/>
      <c r="F83" s="392"/>
      <c r="G83" s="103" t="str">
        <f ca="1">IFERROR(__xludf.DUMMYFUNCTION("IMPORTRANGE(""https://docs.google.com/spreadsheets/d/1O8FKC1kqIE5z9MVUrR-2mwtouP-VZQWc6FjNXmE6t5Q/edit#gid=0"",""ส่วนที่ 2_ยุทธศาสตร์ที่ 2!Q37"")"),"N/A")</f>
        <v>N/A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1.75">
      <c r="A84" s="392"/>
      <c r="B84" s="79" t="s">
        <v>307</v>
      </c>
      <c r="C84" s="80" t="s">
        <v>308</v>
      </c>
      <c r="D84" s="109" t="s">
        <v>122</v>
      </c>
      <c r="E84" s="392"/>
      <c r="F84" s="392"/>
      <c r="G84" s="79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1.75">
      <c r="A85" s="419"/>
      <c r="B85" s="79" t="s">
        <v>309</v>
      </c>
      <c r="C85" s="80" t="s">
        <v>310</v>
      </c>
      <c r="D85" s="109" t="s">
        <v>122</v>
      </c>
      <c r="E85" s="392"/>
      <c r="F85" s="392"/>
      <c r="G85" s="7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1.75">
      <c r="A86" s="418" t="s">
        <v>311</v>
      </c>
      <c r="B86" s="79" t="s">
        <v>312</v>
      </c>
      <c r="C86" s="104" t="s">
        <v>313</v>
      </c>
      <c r="D86" s="105" t="s">
        <v>95</v>
      </c>
      <c r="E86" s="392"/>
      <c r="F86" s="392"/>
      <c r="G86" s="103" t="str">
        <f ca="1">IFERROR(__xludf.DUMMYFUNCTION("IMPORTRANGE(""https://docs.google.com/spreadsheets/d/1O8FKC1kqIE5z9MVUrR-2mwtouP-VZQWc6FjNXmE6t5Q/edit#gid=0"",""ส่วนที่ 2_ยุทธศาสตร์ที่ 2!Q39"")"),"N/A")</f>
        <v>N/A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1.75">
      <c r="A87" s="392"/>
      <c r="B87" s="79" t="s">
        <v>314</v>
      </c>
      <c r="C87" s="80" t="s">
        <v>315</v>
      </c>
      <c r="D87" s="109" t="s">
        <v>122</v>
      </c>
      <c r="E87" s="392"/>
      <c r="F87" s="392"/>
      <c r="G87" s="79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1.75">
      <c r="A88" s="419"/>
      <c r="B88" s="79" t="s">
        <v>316</v>
      </c>
      <c r="C88" s="80" t="s">
        <v>317</v>
      </c>
      <c r="D88" s="109" t="s">
        <v>122</v>
      </c>
      <c r="E88" s="392"/>
      <c r="F88" s="392"/>
      <c r="G88" s="79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1.75">
      <c r="A89" s="418" t="s">
        <v>318</v>
      </c>
      <c r="B89" s="79" t="s">
        <v>319</v>
      </c>
      <c r="C89" s="104" t="s">
        <v>320</v>
      </c>
      <c r="D89" s="105" t="s">
        <v>95</v>
      </c>
      <c r="E89" s="392"/>
      <c r="F89" s="392"/>
      <c r="G89" s="103" t="str">
        <f ca="1">IFERROR(__xludf.DUMMYFUNCTION("IMPORTRANGE(""https://docs.google.com/spreadsheets/d/1O8FKC1kqIE5z9MVUrR-2mwtouP-VZQWc6FjNXmE6t5Q/edit#gid=0"",""ส่วนที่ 2_ยุทธศาสตร์ที่ 2!Q41"")"),"N/A")</f>
        <v>N/A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1.75">
      <c r="A90" s="392"/>
      <c r="B90" s="79" t="s">
        <v>321</v>
      </c>
      <c r="C90" s="80" t="s">
        <v>322</v>
      </c>
      <c r="D90" s="109" t="s">
        <v>122</v>
      </c>
      <c r="E90" s="392"/>
      <c r="F90" s="392"/>
      <c r="G90" s="79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1.75">
      <c r="A91" s="419"/>
      <c r="B91" s="79" t="s">
        <v>323</v>
      </c>
      <c r="C91" s="80" t="s">
        <v>324</v>
      </c>
      <c r="D91" s="109" t="s">
        <v>122</v>
      </c>
      <c r="E91" s="392"/>
      <c r="F91" s="392"/>
      <c r="G91" s="79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1.75">
      <c r="A92" s="418" t="s">
        <v>325</v>
      </c>
      <c r="B92" s="79" t="s">
        <v>326</v>
      </c>
      <c r="C92" s="104" t="s">
        <v>327</v>
      </c>
      <c r="D92" s="105" t="s">
        <v>95</v>
      </c>
      <c r="E92" s="392"/>
      <c r="F92" s="392"/>
      <c r="G92" s="103" t="str">
        <f ca="1">IFERROR(__xludf.DUMMYFUNCTION("IMPORTRANGE(""https://docs.google.com/spreadsheets/d/1O8FKC1kqIE5z9MVUrR-2mwtouP-VZQWc6FjNXmE6t5Q/edit#gid=0"",""ส่วนที่ 2_ยุทธศาสตร์ที่ 2!Q43"")"),"N/A")</f>
        <v>N/A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1.75">
      <c r="A93" s="392"/>
      <c r="B93" s="79" t="s">
        <v>328</v>
      </c>
      <c r="C93" s="80" t="s">
        <v>329</v>
      </c>
      <c r="D93" s="109" t="s">
        <v>122</v>
      </c>
      <c r="E93" s="392"/>
      <c r="F93" s="392"/>
      <c r="G93" s="79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1.75">
      <c r="A94" s="409"/>
      <c r="B94" s="81" t="s">
        <v>330</v>
      </c>
      <c r="C94" s="82" t="s">
        <v>331</v>
      </c>
      <c r="D94" s="110" t="s">
        <v>122</v>
      </c>
      <c r="E94" s="409"/>
      <c r="F94" s="409"/>
      <c r="G94" s="81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1.75">
      <c r="A95" s="416" t="s">
        <v>332</v>
      </c>
      <c r="B95" s="114" t="s">
        <v>333</v>
      </c>
      <c r="C95" s="95" t="s">
        <v>114</v>
      </c>
      <c r="D95" s="96" t="s">
        <v>95</v>
      </c>
      <c r="E95" s="417" t="s">
        <v>112</v>
      </c>
      <c r="F95" s="417" t="s">
        <v>84</v>
      </c>
      <c r="G95" s="94">
        <f ca="1">IFERROR(__xludf.DUMMYFUNCTION("IMPORTRANGE(""https://docs.google.com/spreadsheets/d/1O8FKC1kqIE5z9MVUrR-2mwtouP-VZQWc6FjNXmE6t5Q/edit#gid=0"",""ส่วนที่ 2_ยุทธศาสตร์ที่ 2!Q44"")"),45)</f>
        <v>45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1.75">
      <c r="A96" s="392"/>
      <c r="B96" s="79" t="s">
        <v>334</v>
      </c>
      <c r="C96" s="80" t="s">
        <v>335</v>
      </c>
      <c r="D96" s="109" t="s">
        <v>336</v>
      </c>
      <c r="E96" s="392"/>
      <c r="F96" s="392"/>
      <c r="G96" s="79" t="str">
        <f ca="1">IFERROR(__xludf.DUMMYFUNCTION("IMPORTRANGE(""https://docs.google.com/spreadsheets/d/1O8FKC1kqIE5z9MVUrR-2mwtouP-VZQWc6FjNXmE6t5Q/edit#gid=0"",""ส่วนที่ 2_ยุทธศาสตร์ที่ 2!Q45"")"),"-")</f>
        <v>-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1.75">
      <c r="A97" s="409"/>
      <c r="B97" s="81" t="s">
        <v>337</v>
      </c>
      <c r="C97" s="82" t="s">
        <v>338</v>
      </c>
      <c r="D97" s="110" t="s">
        <v>336</v>
      </c>
      <c r="E97" s="409"/>
      <c r="F97" s="409"/>
      <c r="G97" s="81" t="str">
        <f ca="1">IFERROR(__xludf.DUMMYFUNCTION("IMPORTRANGE(""https://docs.google.com/spreadsheets/d/1O8FKC1kqIE5z9MVUrR-2mwtouP-VZQWc6FjNXmE6t5Q/edit#gid=0"",""ส่วนที่ 2_ยุทธศาสตร์ที่ 2!Q46"")"),"-")</f>
        <v>-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1.75">
      <c r="A98" s="416" t="s">
        <v>339</v>
      </c>
      <c r="B98" s="94" t="s">
        <v>340</v>
      </c>
      <c r="C98" s="95" t="s">
        <v>115</v>
      </c>
      <c r="D98" s="96" t="s">
        <v>95</v>
      </c>
      <c r="E98" s="417" t="s">
        <v>112</v>
      </c>
      <c r="F98" s="417" t="s">
        <v>116</v>
      </c>
      <c r="G98" s="94" t="str">
        <f ca="1">IFERROR(__xludf.DUMMYFUNCTION("IMPORTRANGE(""https://docs.google.com/spreadsheets/d/1O8FKC1kqIE5z9MVUrR-2mwtouP-VZQWc6FjNXmE6t5Q/edit#gid=0"",""ส่วนที่ 2_ยุทธศาสตร์ที่ 2!Q47"")"),"N/A")</f>
        <v>N/A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1.75">
      <c r="A99" s="392"/>
      <c r="B99" s="79" t="s">
        <v>341</v>
      </c>
      <c r="C99" s="80" t="s">
        <v>342</v>
      </c>
      <c r="D99" s="109" t="s">
        <v>122</v>
      </c>
      <c r="E99" s="392"/>
      <c r="F99" s="392"/>
      <c r="G99" s="79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1.75">
      <c r="A100" s="409"/>
      <c r="B100" s="81" t="s">
        <v>343</v>
      </c>
      <c r="C100" s="82" t="s">
        <v>344</v>
      </c>
      <c r="D100" s="110" t="s">
        <v>122</v>
      </c>
      <c r="E100" s="409"/>
      <c r="F100" s="409"/>
      <c r="G100" s="81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1.75">
      <c r="A101" s="88" t="s">
        <v>345</v>
      </c>
      <c r="B101" s="89" t="s">
        <v>346</v>
      </c>
      <c r="C101" s="90" t="s">
        <v>117</v>
      </c>
      <c r="D101" s="116" t="s">
        <v>118</v>
      </c>
      <c r="E101" s="89" t="s">
        <v>112</v>
      </c>
      <c r="F101" s="89" t="s">
        <v>347</v>
      </c>
      <c r="G101" s="89" t="str">
        <f ca="1">IFERROR(__xludf.DUMMYFUNCTION("IMPORTRANGE(""https://docs.google.com/spreadsheets/d/1O8FKC1kqIE5z9MVUrR-2mwtouP-VZQWc6FjNXmE6t5Q/edit#gid=0"",""ส่วนที่ 2_ยุทธศาสตร์ที่ 2!Q48"")"),"N/A")</f>
        <v>N/A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1.75">
      <c r="A102" s="117" t="s">
        <v>120</v>
      </c>
      <c r="B102" s="118" t="s">
        <v>348</v>
      </c>
      <c r="C102" s="119" t="s">
        <v>349</v>
      </c>
      <c r="D102" s="120" t="s">
        <v>122</v>
      </c>
      <c r="E102" s="118" t="s">
        <v>105</v>
      </c>
      <c r="F102" s="118" t="s">
        <v>116</v>
      </c>
      <c r="G102" s="121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1.75">
      <c r="A103" s="416" t="s">
        <v>350</v>
      </c>
      <c r="B103" s="94" t="s">
        <v>351</v>
      </c>
      <c r="C103" s="95" t="s">
        <v>125</v>
      </c>
      <c r="D103" s="96" t="s">
        <v>95</v>
      </c>
      <c r="E103" s="417" t="s">
        <v>112</v>
      </c>
      <c r="F103" s="417" t="s">
        <v>106</v>
      </c>
      <c r="G103" s="94" t="str">
        <f ca="1">IFERROR(__xludf.DUMMYFUNCTION("IMPORTRANGE(""https://docs.google.com/spreadsheets/d/1O8FKC1kqIE5z9MVUrR-2mwtouP-VZQWc6FjNXmE6t5Q/edit#gid=0"",""ส่วนที่ 2_ยุทธศาสตร์ที่ 2!Q50"")"),"N/A")</f>
        <v>N/A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1.75">
      <c r="A104" s="392"/>
      <c r="B104" s="79" t="s">
        <v>352</v>
      </c>
      <c r="C104" s="80" t="s">
        <v>353</v>
      </c>
      <c r="D104" s="109" t="s">
        <v>122</v>
      </c>
      <c r="E104" s="392"/>
      <c r="F104" s="392"/>
      <c r="G104" s="79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1.75">
      <c r="A105" s="409"/>
      <c r="B105" s="111" t="s">
        <v>354</v>
      </c>
      <c r="C105" s="112" t="s">
        <v>355</v>
      </c>
      <c r="D105" s="113" t="s">
        <v>122</v>
      </c>
      <c r="E105" s="409"/>
      <c r="F105" s="409"/>
      <c r="G105" s="11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1.75">
      <c r="A106" s="88" t="s">
        <v>356</v>
      </c>
      <c r="B106" s="89" t="s">
        <v>357</v>
      </c>
      <c r="C106" s="90" t="s">
        <v>126</v>
      </c>
      <c r="D106" s="116" t="s">
        <v>15</v>
      </c>
      <c r="E106" s="89" t="s">
        <v>112</v>
      </c>
      <c r="F106" s="89" t="s">
        <v>116</v>
      </c>
      <c r="G106" s="89">
        <f ca="1">IFERROR(__xludf.DUMMYFUNCTION("IMPORTRANGE(""https://docs.google.com/spreadsheets/d/1O8FKC1kqIE5z9MVUrR-2mwtouP-VZQWc6FjNXmE6t5Q/edit#gid=0"",""ส่วนที่ 2_ยุทธศาสตร์ที่ 2!Q51"")"),2)</f>
        <v>2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1.75">
      <c r="A107" s="122" t="s">
        <v>358</v>
      </c>
      <c r="B107" s="94" t="s">
        <v>359</v>
      </c>
      <c r="C107" s="95" t="s">
        <v>360</v>
      </c>
      <c r="D107" s="96" t="s">
        <v>95</v>
      </c>
      <c r="E107" s="417" t="s">
        <v>105</v>
      </c>
      <c r="F107" s="417" t="s">
        <v>116</v>
      </c>
      <c r="G107" s="12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1.75">
      <c r="A108" s="418" t="s">
        <v>361</v>
      </c>
      <c r="B108" s="103" t="s">
        <v>362</v>
      </c>
      <c r="C108" s="104" t="s">
        <v>363</v>
      </c>
      <c r="D108" s="105" t="s">
        <v>95</v>
      </c>
      <c r="E108" s="392"/>
      <c r="F108" s="392"/>
      <c r="G108" s="103">
        <f ca="1">IFERROR(__xludf.DUMMYFUNCTION("IMPORTRANGE(""https://docs.google.com/spreadsheets/d/1O8FKC1kqIE5z9MVUrR-2mwtouP-VZQWc6FjNXmE6t5Q/edit#gid=0"",""ส่วนที่ 2_ยุทธศาสตร์ที่ 2!Q53"")"),70)</f>
        <v>70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1.75">
      <c r="A109" s="392"/>
      <c r="B109" s="79" t="s">
        <v>364</v>
      </c>
      <c r="C109" s="80" t="s">
        <v>365</v>
      </c>
      <c r="D109" s="109" t="s">
        <v>122</v>
      </c>
      <c r="E109" s="392"/>
      <c r="F109" s="392"/>
      <c r="G109" s="7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1.75">
      <c r="A110" s="419"/>
      <c r="B110" s="79" t="s">
        <v>366</v>
      </c>
      <c r="C110" s="80" t="s">
        <v>367</v>
      </c>
      <c r="D110" s="109" t="s">
        <v>122</v>
      </c>
      <c r="E110" s="392"/>
      <c r="F110" s="392"/>
      <c r="G110" s="7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1.75">
      <c r="A111" s="418" t="s">
        <v>368</v>
      </c>
      <c r="B111" s="103" t="s">
        <v>369</v>
      </c>
      <c r="C111" s="104" t="s">
        <v>370</v>
      </c>
      <c r="D111" s="105" t="s">
        <v>95</v>
      </c>
      <c r="E111" s="392"/>
      <c r="F111" s="392"/>
      <c r="G111" s="103">
        <f ca="1">IFERROR(__xludf.DUMMYFUNCTION("IMPORTRANGE(""https://docs.google.com/spreadsheets/d/1O8FKC1kqIE5z9MVUrR-2mwtouP-VZQWc6FjNXmE6t5Q/edit#gid=0"",""ส่วนที่ 2_ยุทธศาสตร์ที่ 2!Q54"")"),15)</f>
        <v>15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1.75">
      <c r="A112" s="392"/>
      <c r="B112" s="79" t="s">
        <v>371</v>
      </c>
      <c r="C112" s="80" t="s">
        <v>372</v>
      </c>
      <c r="D112" s="109" t="s">
        <v>122</v>
      </c>
      <c r="E112" s="392"/>
      <c r="F112" s="392"/>
      <c r="G112" s="7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1.75">
      <c r="A113" s="419"/>
      <c r="B113" s="79" t="s">
        <v>373</v>
      </c>
      <c r="C113" s="80" t="s">
        <v>374</v>
      </c>
      <c r="D113" s="109" t="s">
        <v>122</v>
      </c>
      <c r="E113" s="392"/>
      <c r="F113" s="392"/>
      <c r="G113" s="79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1.75">
      <c r="A114" s="102" t="s">
        <v>375</v>
      </c>
      <c r="B114" s="124" t="s">
        <v>376</v>
      </c>
      <c r="C114" s="125" t="s">
        <v>377</v>
      </c>
      <c r="D114" s="126" t="s">
        <v>141</v>
      </c>
      <c r="E114" s="409"/>
      <c r="F114" s="409"/>
      <c r="G114" s="124">
        <f ca="1">IFERROR(__xludf.DUMMYFUNCTION("IMPORTRANGE(""https://docs.google.com/spreadsheets/d/1O8FKC1kqIE5z9MVUrR-2mwtouP-VZQWc6FjNXmE6t5Q/edit#gid=0"",""ส่วนที่ 2_ยุทธศาสตร์ที่ 2!Q55"")"),2)</f>
        <v>2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1.75">
      <c r="A115" s="421" t="s">
        <v>378</v>
      </c>
      <c r="B115" s="94" t="s">
        <v>379</v>
      </c>
      <c r="C115" s="95" t="s">
        <v>380</v>
      </c>
      <c r="D115" s="96" t="s">
        <v>129</v>
      </c>
      <c r="E115" s="417" t="s">
        <v>112</v>
      </c>
      <c r="F115" s="417" t="s">
        <v>84</v>
      </c>
      <c r="G115" s="94">
        <f ca="1">IFERROR(__xludf.DUMMYFUNCTION("IMPORTRANGE(""https://docs.google.com/spreadsheets/d/1O8FKC1kqIE5z9MVUrR-2mwtouP-VZQWc6FjNXmE6t5Q/edit#gid=0"",""ส่วนที่ 2_ยุทธศาสตร์ที่ 2!Q56"")"),7)</f>
        <v>7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1.75">
      <c r="A116" s="392"/>
      <c r="B116" s="79" t="s">
        <v>381</v>
      </c>
      <c r="C116" s="80" t="s">
        <v>382</v>
      </c>
      <c r="D116" s="109" t="s">
        <v>129</v>
      </c>
      <c r="E116" s="392"/>
      <c r="F116" s="392"/>
      <c r="G116" s="79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1.75">
      <c r="A117" s="392"/>
      <c r="B117" s="79" t="s">
        <v>383</v>
      </c>
      <c r="C117" s="80" t="s">
        <v>384</v>
      </c>
      <c r="D117" s="109" t="s">
        <v>129</v>
      </c>
      <c r="E117" s="392"/>
      <c r="F117" s="392"/>
      <c r="G117" s="79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1.75">
      <c r="A118" s="409"/>
      <c r="B118" s="111" t="s">
        <v>385</v>
      </c>
      <c r="C118" s="112" t="s">
        <v>386</v>
      </c>
      <c r="D118" s="113" t="s">
        <v>129</v>
      </c>
      <c r="E118" s="409"/>
      <c r="F118" s="409"/>
      <c r="G118" s="111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1.75">
      <c r="A119" s="122" t="s">
        <v>387</v>
      </c>
      <c r="B119" s="94" t="s">
        <v>388</v>
      </c>
      <c r="C119" s="95" t="s">
        <v>130</v>
      </c>
      <c r="D119" s="96" t="s">
        <v>122</v>
      </c>
      <c r="E119" s="417" t="s">
        <v>112</v>
      </c>
      <c r="F119" s="417" t="s">
        <v>84</v>
      </c>
      <c r="G119" s="94">
        <f ca="1">IFERROR(__xludf.DUMMYFUNCTION("IMPORTRANGE(""https://docs.google.com/spreadsheets/d/1O8FKC1kqIE5z9MVUrR-2mwtouP-VZQWc6FjNXmE6t5Q/edit#gid=0"",""ส่วนที่ 2_ยุทธศาสตร์ที่ 2!Q57"")"),15)</f>
        <v>15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1.75">
      <c r="A120" s="127" t="s">
        <v>389</v>
      </c>
      <c r="B120" s="79" t="s">
        <v>390</v>
      </c>
      <c r="C120" s="80" t="s">
        <v>391</v>
      </c>
      <c r="D120" s="109" t="s">
        <v>122</v>
      </c>
      <c r="E120" s="392"/>
      <c r="F120" s="392"/>
      <c r="G120" s="79" t="str">
        <f ca="1">IFERROR(__xludf.DUMMYFUNCTION("IMPORTRANGE(""https://docs.google.com/spreadsheets/d/1O8FKC1kqIE5z9MVUrR-2mwtouP-VZQWc6FjNXmE6t5Q/edit#gid=0"",""ส่วนที่ 2_ยุทธศาสตร์ที่ 2!Q58"")"),"")</f>
        <v/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1.75">
      <c r="A121" s="127" t="s">
        <v>392</v>
      </c>
      <c r="B121" s="79" t="s">
        <v>393</v>
      </c>
      <c r="C121" s="80" t="s">
        <v>394</v>
      </c>
      <c r="D121" s="109" t="s">
        <v>122</v>
      </c>
      <c r="E121" s="392"/>
      <c r="F121" s="392"/>
      <c r="G121" s="79" t="str">
        <f ca="1">IFERROR(__xludf.DUMMYFUNCTION("IMPORTRANGE(""https://docs.google.com/spreadsheets/d/1O8FKC1kqIE5z9MVUrR-2mwtouP-VZQWc6FjNXmE6t5Q/edit#gid=0"",""ส่วนที่ 2_ยุทธศาสตร์ที่ 2!Q59"")"),"N/T")</f>
        <v>N/T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1.75">
      <c r="A122" s="127" t="s">
        <v>395</v>
      </c>
      <c r="B122" s="79" t="s">
        <v>396</v>
      </c>
      <c r="C122" s="80" t="s">
        <v>397</v>
      </c>
      <c r="D122" s="109" t="s">
        <v>122</v>
      </c>
      <c r="E122" s="392"/>
      <c r="F122" s="392"/>
      <c r="G122" s="79" t="str">
        <f ca="1">IFERROR(__xludf.DUMMYFUNCTION("IMPORTRANGE(""https://docs.google.com/spreadsheets/d/1O8FKC1kqIE5z9MVUrR-2mwtouP-VZQWc6FjNXmE6t5Q/edit#gid=0"",""ส่วนที่ 2_ยุทธศาสตร์ที่ 2!Q60"")"),"")</f>
        <v/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1.75">
      <c r="A123" s="128" t="s">
        <v>398</v>
      </c>
      <c r="B123" s="81" t="s">
        <v>399</v>
      </c>
      <c r="C123" s="82" t="s">
        <v>400</v>
      </c>
      <c r="D123" s="110" t="s">
        <v>122</v>
      </c>
      <c r="E123" s="409"/>
      <c r="F123" s="409"/>
      <c r="G123" s="81" t="str">
        <f ca="1">IFERROR(__xludf.DUMMYFUNCTION("IMPORTRANGE(""https://docs.google.com/spreadsheets/d/1O8FKC1kqIE5z9MVUrR-2mwtouP-VZQWc6FjNXmE6t5Q/edit#gid=0"",""ส่วนที่ 2_ยุทธศาสตร์ที่ 2!Q61"")"),"N/T")</f>
        <v>N/T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8">
      <c r="A124" s="428" t="s">
        <v>401</v>
      </c>
      <c r="B124" s="384"/>
      <c r="C124" s="384"/>
      <c r="D124" s="384"/>
      <c r="E124" s="384"/>
      <c r="F124" s="384"/>
      <c r="G124" s="39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1.75">
      <c r="A125" s="416" t="s">
        <v>402</v>
      </c>
      <c r="B125" s="94" t="s">
        <v>403</v>
      </c>
      <c r="C125" s="95" t="s">
        <v>404</v>
      </c>
      <c r="D125" s="96" t="s">
        <v>95</v>
      </c>
      <c r="E125" s="417" t="s">
        <v>105</v>
      </c>
      <c r="F125" s="417" t="s">
        <v>106</v>
      </c>
      <c r="G125" s="94" t="str">
        <f ca="1">IFERROR(__xludf.DUMMYFUNCTION("IMPORTRANGE(""https://docs.google.com/spreadsheets/d/1O8FKC1kqIE5z9MVUrR-2mwtouP-VZQWc6FjNXmE6t5Q/edit#gid=0"",""ส่วนที่ 2_ยุทธศาสตร์ที่ 2!Q63"")"),"N/A")</f>
        <v>N/A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8">
      <c r="A126" s="392"/>
      <c r="B126" s="103" t="s">
        <v>405</v>
      </c>
      <c r="C126" s="80" t="s">
        <v>406</v>
      </c>
      <c r="D126" s="79" t="s">
        <v>122</v>
      </c>
      <c r="E126" s="392"/>
      <c r="F126" s="392"/>
      <c r="G126" s="104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8">
      <c r="A127" s="409"/>
      <c r="B127" s="124" t="s">
        <v>407</v>
      </c>
      <c r="C127" s="112" t="s">
        <v>408</v>
      </c>
      <c r="D127" s="111" t="s">
        <v>122</v>
      </c>
      <c r="E127" s="409"/>
      <c r="F127" s="409"/>
      <c r="G127" s="12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8">
      <c r="A128" s="399" t="s">
        <v>409</v>
      </c>
      <c r="B128" s="400"/>
      <c r="C128" s="400"/>
      <c r="D128" s="400"/>
      <c r="E128" s="400"/>
      <c r="F128" s="400"/>
      <c r="G128" s="39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1.75">
      <c r="A129" s="88" t="s">
        <v>410</v>
      </c>
      <c r="B129" s="89" t="s">
        <v>411</v>
      </c>
      <c r="C129" s="90" t="s">
        <v>412</v>
      </c>
      <c r="D129" s="116" t="s">
        <v>133</v>
      </c>
      <c r="E129" s="89" t="s">
        <v>105</v>
      </c>
      <c r="F129" s="89" t="s">
        <v>413</v>
      </c>
      <c r="G129" s="89" t="str">
        <f ca="1">IFERROR(__xludf.DUMMYFUNCTION("IMPORTRANGE(""https://docs.google.com/spreadsheets/d/1O8FKC1kqIE5z9MVUrR-2mwtouP-VZQWc6FjNXmE6t5Q/edit#gid=0"",""ส่วนที่ 2_ยุทธศาสตร์ที่ 3!k5"")"),"N/T")</f>
        <v>N/T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1.75">
      <c r="A130" s="88" t="s">
        <v>414</v>
      </c>
      <c r="B130" s="89" t="s">
        <v>415</v>
      </c>
      <c r="C130" s="90" t="s">
        <v>135</v>
      </c>
      <c r="D130" s="116" t="s">
        <v>82</v>
      </c>
      <c r="E130" s="89" t="s">
        <v>105</v>
      </c>
      <c r="F130" s="89" t="s">
        <v>84</v>
      </c>
      <c r="G130" s="89" t="str">
        <f ca="1">IFERROR(__xludf.DUMMYFUNCTION("IMPORTRANGE(""https://docs.google.com/spreadsheets/d/1O8FKC1kqIE5z9MVUrR-2mwtouP-VZQWc6FjNXmE6t5Q/edit#gid=0"",""ส่วนที่ 2_ยุทธศาสตร์ที่ 3!K6"")"),"N/T")</f>
        <v>N/T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1.75">
      <c r="A131" s="416" t="s">
        <v>416</v>
      </c>
      <c r="B131" s="94" t="s">
        <v>417</v>
      </c>
      <c r="C131" s="95" t="s">
        <v>136</v>
      </c>
      <c r="D131" s="96" t="s">
        <v>95</v>
      </c>
      <c r="E131" s="417" t="s">
        <v>105</v>
      </c>
      <c r="F131" s="417" t="s">
        <v>84</v>
      </c>
      <c r="G131" s="94">
        <f ca="1">IFERROR(__xludf.DUMMYFUNCTION("IMPORTRANGE(""https://docs.google.com/spreadsheets/d/1O8FKC1kqIE5z9MVUrR-2mwtouP-VZQWc6FjNXmE6t5Q/edit#gid=0"",""ส่วนที่ 2_ยุทธศาสตร์ที่ 3!K7"")"),100)</f>
        <v>100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1.75">
      <c r="A132" s="392"/>
      <c r="B132" s="79" t="s">
        <v>418</v>
      </c>
      <c r="C132" s="104" t="s">
        <v>419</v>
      </c>
      <c r="D132" s="105" t="s">
        <v>420</v>
      </c>
      <c r="E132" s="392"/>
      <c r="F132" s="392"/>
      <c r="G132" s="103">
        <f ca="1">IFERROR(__xludf.DUMMYFUNCTION("IMPORTRANGE(""https://docs.google.com/spreadsheets/d/1O8FKC1kqIE5z9MVUrR-2mwtouP-VZQWc6FjNXmE6t5Q/edit#gid=0"",""ส่วนที่ 2_ยุทธศาสตร์ที่ 3!K8"")"),12)</f>
        <v>12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1.75">
      <c r="A133" s="392"/>
      <c r="B133" s="79" t="s">
        <v>421</v>
      </c>
      <c r="C133" s="80" t="s">
        <v>422</v>
      </c>
      <c r="D133" s="109" t="s">
        <v>420</v>
      </c>
      <c r="E133" s="392"/>
      <c r="F133" s="392"/>
      <c r="G133" s="79">
        <f ca="1">IFERROR(__xludf.DUMMYFUNCTION("IMPORTRANGE(""https://docs.google.com/spreadsheets/d/1O8FKC1kqIE5z9MVUrR-2mwtouP-VZQWc6FjNXmE6t5Q/edit#gid=0"",""ส่วนที่ 2_ยุทธศาสตร์ที่ 3!K10"")"),11)</f>
        <v>11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1.75">
      <c r="A134" s="392"/>
      <c r="B134" s="79" t="s">
        <v>423</v>
      </c>
      <c r="C134" s="80" t="s">
        <v>424</v>
      </c>
      <c r="D134" s="109" t="s">
        <v>420</v>
      </c>
      <c r="E134" s="392"/>
      <c r="F134" s="392"/>
      <c r="G134" s="79">
        <f ca="1">IFERROR(__xludf.DUMMYFUNCTION("IMPORTRANGE(""https://docs.google.com/spreadsheets/d/1O8FKC1kqIE5z9MVUrR-2mwtouP-VZQWc6FjNXmE6t5Q/edit#gid=0"",""ส่วนที่ 2_ยุทธศาสตร์ที่ 3!L10"")"),1)</f>
        <v>1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1.75">
      <c r="A135" s="392"/>
      <c r="B135" s="103" t="s">
        <v>425</v>
      </c>
      <c r="C135" s="104" t="s">
        <v>426</v>
      </c>
      <c r="D135" s="105" t="s">
        <v>420</v>
      </c>
      <c r="E135" s="392"/>
      <c r="F135" s="392"/>
      <c r="G135" s="103">
        <f ca="1">IFERROR(__xludf.DUMMYFUNCTION("IMPORTRANGE(""https://docs.google.com/spreadsheets/d/1O8FKC1kqIE5z9MVUrR-2mwtouP-VZQWc6FjNXmE6t5Q/edit#gid=0"",""ส่วนที่ 2_ยุทธศาสตร์ที่ 3!K11"")"),12)</f>
        <v>12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1.75">
      <c r="A136" s="392"/>
      <c r="B136" s="79" t="s">
        <v>427</v>
      </c>
      <c r="C136" s="80" t="s">
        <v>428</v>
      </c>
      <c r="D136" s="109" t="s">
        <v>420</v>
      </c>
      <c r="E136" s="392"/>
      <c r="F136" s="392"/>
      <c r="G136" s="79">
        <f ca="1">IFERROR(__xludf.DUMMYFUNCTION("IMPORTRANGE(""https://docs.google.com/spreadsheets/d/1O8FKC1kqIE5z9MVUrR-2mwtouP-VZQWc6FjNXmE6t5Q/edit#gid=0"",""ส่วนที่ 2_ยุทธศาสตร์ที่ 3!K13"")"),11)</f>
        <v>11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1.75">
      <c r="A137" s="409"/>
      <c r="B137" s="111" t="s">
        <v>429</v>
      </c>
      <c r="C137" s="112" t="s">
        <v>430</v>
      </c>
      <c r="D137" s="113" t="s">
        <v>420</v>
      </c>
      <c r="E137" s="409"/>
      <c r="F137" s="409"/>
      <c r="G137" s="111">
        <f ca="1">IFERROR(__xludf.DUMMYFUNCTION("IMPORTRANGE(""https://docs.google.com/spreadsheets/d/1O8FKC1kqIE5z9MVUrR-2mwtouP-VZQWc6FjNXmE6t5Q/edit#gid=0"",""ส่วนที่ 2_ยุทธศาสตร์ที่ 3!L13"")"),1)</f>
        <v>1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1.75">
      <c r="A138" s="88" t="s">
        <v>431</v>
      </c>
      <c r="B138" s="89" t="s">
        <v>432</v>
      </c>
      <c r="C138" s="90" t="s">
        <v>137</v>
      </c>
      <c r="D138" s="116" t="s">
        <v>102</v>
      </c>
      <c r="E138" s="89" t="s">
        <v>105</v>
      </c>
      <c r="F138" s="89" t="s">
        <v>433</v>
      </c>
      <c r="G138" s="91">
        <f ca="1">IFERROR(__xludf.DUMMYFUNCTION("IMPORTRANGE(""https://docs.google.com/spreadsheets/d/1O8FKC1kqIE5z9MVUrR-2mwtouP-VZQWc6FjNXmE6t5Q/edit#gid=0"",""ส่วนที่ 2_ยุทธศาสตร์ที่ 3!K14"")"),18000000)</f>
        <v>18000000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1.75">
      <c r="A139" s="88" t="s">
        <v>434</v>
      </c>
      <c r="B139" s="89" t="s">
        <v>435</v>
      </c>
      <c r="C139" s="90" t="s">
        <v>436</v>
      </c>
      <c r="D139" s="116" t="s">
        <v>102</v>
      </c>
      <c r="E139" s="89" t="s">
        <v>105</v>
      </c>
      <c r="F139" s="89" t="s">
        <v>100</v>
      </c>
      <c r="G139" s="91">
        <f ca="1">IFERROR(__xludf.DUMMYFUNCTION("IMPORTRANGE(""https://docs.google.com/spreadsheets/d/1O8FKC1kqIE5z9MVUrR-2mwtouP-VZQWc6FjNXmE6t5Q/edit#gid=0"",""ส่วนที่ 2_ยุทธศาสตร์ที่ 3!K15"")"),9000000)</f>
        <v>9000000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1.75">
      <c r="A140" s="88" t="s">
        <v>437</v>
      </c>
      <c r="B140" s="89" t="s">
        <v>438</v>
      </c>
      <c r="C140" s="90" t="s">
        <v>439</v>
      </c>
      <c r="D140" s="116" t="s">
        <v>102</v>
      </c>
      <c r="E140" s="89" t="s">
        <v>105</v>
      </c>
      <c r="F140" s="89" t="s">
        <v>84</v>
      </c>
      <c r="G140" s="91">
        <f ca="1">IFERROR(__xludf.DUMMYFUNCTION("IMPORTRANGE(""https://docs.google.com/spreadsheets/d/1O8FKC1kqIE5z9MVUrR-2mwtouP-VZQWc6FjNXmE6t5Q/edit#gid=0"",""ส่วนที่ 2_ยุทธศาสตร์ที่ 3!K16"")"),9000000)</f>
        <v>9000000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8">
      <c r="A141" s="399" t="s">
        <v>139</v>
      </c>
      <c r="B141" s="400"/>
      <c r="C141" s="400"/>
      <c r="D141" s="400"/>
      <c r="E141" s="400"/>
      <c r="F141" s="400"/>
      <c r="G141" s="39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1.75">
      <c r="A142" s="130" t="s">
        <v>440</v>
      </c>
      <c r="B142" s="131" t="s">
        <v>441</v>
      </c>
      <c r="C142" s="132" t="s">
        <v>140</v>
      </c>
      <c r="D142" s="133" t="s">
        <v>141</v>
      </c>
      <c r="E142" s="131" t="s">
        <v>105</v>
      </c>
      <c r="F142" s="131" t="s">
        <v>142</v>
      </c>
      <c r="G142" s="134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93.75">
      <c r="A143" s="416" t="s">
        <v>442</v>
      </c>
      <c r="B143" s="94" t="s">
        <v>443</v>
      </c>
      <c r="C143" s="95" t="s">
        <v>444</v>
      </c>
      <c r="D143" s="135" t="s">
        <v>445</v>
      </c>
      <c r="E143" s="417" t="s">
        <v>105</v>
      </c>
      <c r="F143" s="417" t="s">
        <v>142</v>
      </c>
      <c r="G143" s="94" t="s">
        <v>446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1.75">
      <c r="A144" s="392"/>
      <c r="B144" s="103" t="s">
        <v>447</v>
      </c>
      <c r="C144" s="104" t="s">
        <v>448</v>
      </c>
      <c r="D144" s="105" t="s">
        <v>449</v>
      </c>
      <c r="E144" s="392"/>
      <c r="F144" s="392"/>
      <c r="G144" s="103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1.75">
      <c r="A145" s="392"/>
      <c r="B145" s="103" t="s">
        <v>450</v>
      </c>
      <c r="C145" s="104" t="s">
        <v>451</v>
      </c>
      <c r="D145" s="105" t="s">
        <v>452</v>
      </c>
      <c r="E145" s="392"/>
      <c r="F145" s="392"/>
      <c r="G145" s="103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1.75">
      <c r="A146" s="409"/>
      <c r="B146" s="136" t="s">
        <v>453</v>
      </c>
      <c r="C146" s="137" t="s">
        <v>454</v>
      </c>
      <c r="D146" s="138" t="s">
        <v>455</v>
      </c>
      <c r="E146" s="409"/>
      <c r="F146" s="409"/>
      <c r="G146" s="13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1.75">
      <c r="A147" s="130" t="s">
        <v>456</v>
      </c>
      <c r="B147" s="131" t="s">
        <v>457</v>
      </c>
      <c r="C147" s="132" t="s">
        <v>145</v>
      </c>
      <c r="D147" s="133"/>
      <c r="E147" s="131" t="s">
        <v>105</v>
      </c>
      <c r="F147" s="131" t="s">
        <v>108</v>
      </c>
      <c r="G147" s="134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1.75">
      <c r="A148" s="130" t="s">
        <v>458</v>
      </c>
      <c r="B148" s="131" t="s">
        <v>459</v>
      </c>
      <c r="C148" s="132" t="s">
        <v>146</v>
      </c>
      <c r="D148" s="133" t="s">
        <v>84</v>
      </c>
      <c r="E148" s="131" t="s">
        <v>105</v>
      </c>
      <c r="F148" s="131" t="s">
        <v>108</v>
      </c>
      <c r="G148" s="134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1.75">
      <c r="A149" s="130" t="s">
        <v>460</v>
      </c>
      <c r="B149" s="131" t="s">
        <v>461</v>
      </c>
      <c r="C149" s="132" t="s">
        <v>147</v>
      </c>
      <c r="D149" s="133" t="s">
        <v>148</v>
      </c>
      <c r="E149" s="131" t="s">
        <v>105</v>
      </c>
      <c r="F149" s="131" t="s">
        <v>149</v>
      </c>
      <c r="G149" s="134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1.75">
      <c r="A150" s="130" t="s">
        <v>462</v>
      </c>
      <c r="B150" s="131" t="s">
        <v>463</v>
      </c>
      <c r="C150" s="132" t="s">
        <v>150</v>
      </c>
      <c r="D150" s="133" t="s">
        <v>148</v>
      </c>
      <c r="E150" s="131" t="s">
        <v>105</v>
      </c>
      <c r="F150" s="131" t="s">
        <v>149</v>
      </c>
      <c r="G150" s="134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1.75">
      <c r="A151" s="130" t="s">
        <v>464</v>
      </c>
      <c r="B151" s="131" t="s">
        <v>465</v>
      </c>
      <c r="C151" s="132" t="s">
        <v>151</v>
      </c>
      <c r="D151" s="133" t="s">
        <v>95</v>
      </c>
      <c r="E151" s="131" t="s">
        <v>105</v>
      </c>
      <c r="F151" s="131" t="s">
        <v>152</v>
      </c>
      <c r="G151" s="134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1.75">
      <c r="A152" s="130" t="s">
        <v>466</v>
      </c>
      <c r="B152" s="131" t="s">
        <v>467</v>
      </c>
      <c r="C152" s="132" t="s">
        <v>468</v>
      </c>
      <c r="D152" s="133" t="s">
        <v>154</v>
      </c>
      <c r="E152" s="131" t="s">
        <v>105</v>
      </c>
      <c r="F152" s="131" t="s">
        <v>152</v>
      </c>
      <c r="G152" s="134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1.75">
      <c r="A153" s="130" t="s">
        <v>469</v>
      </c>
      <c r="B153" s="131" t="s">
        <v>470</v>
      </c>
      <c r="C153" s="132" t="s">
        <v>155</v>
      </c>
      <c r="D153" s="133" t="s">
        <v>95</v>
      </c>
      <c r="E153" s="131" t="s">
        <v>105</v>
      </c>
      <c r="F153" s="131" t="s">
        <v>152</v>
      </c>
      <c r="G153" s="134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1.75">
      <c r="A154" s="88" t="s">
        <v>156</v>
      </c>
      <c r="B154" s="89" t="s">
        <v>471</v>
      </c>
      <c r="C154" s="90" t="s">
        <v>472</v>
      </c>
      <c r="D154" s="116" t="s">
        <v>95</v>
      </c>
      <c r="E154" s="89" t="s">
        <v>105</v>
      </c>
      <c r="F154" s="89" t="s">
        <v>152</v>
      </c>
      <c r="G154" s="89">
        <f ca="1">IFERROR(__xludf.DUMMYFUNCTION("IMPORTRANGE(""https://docs.google.com/spreadsheets/d/1O8FKC1kqIE5z9MVUrR-2mwtouP-VZQWc6FjNXmE6t5Q/edit#gid=0"",""ส่วนที่ 2_ยุทธศาสตร์ที่ 4!H14"")"),100)</f>
        <v>100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1.75">
      <c r="A155" s="130" t="s">
        <v>473</v>
      </c>
      <c r="B155" s="131" t="s">
        <v>474</v>
      </c>
      <c r="C155" s="132" t="s">
        <v>158</v>
      </c>
      <c r="D155" s="133" t="s">
        <v>95</v>
      </c>
      <c r="E155" s="131" t="s">
        <v>105</v>
      </c>
      <c r="F155" s="131" t="s">
        <v>152</v>
      </c>
      <c r="G155" s="134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1.75">
      <c r="A156" s="122" t="s">
        <v>475</v>
      </c>
      <c r="B156" s="94" t="s">
        <v>476</v>
      </c>
      <c r="C156" s="95" t="s">
        <v>159</v>
      </c>
      <c r="D156" s="96"/>
      <c r="E156" s="417" t="s">
        <v>105</v>
      </c>
      <c r="F156" s="417" t="s">
        <v>152</v>
      </c>
      <c r="G156" s="139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1.75">
      <c r="A157" s="418" t="s">
        <v>477</v>
      </c>
      <c r="B157" s="103" t="s">
        <v>478</v>
      </c>
      <c r="C157" s="104" t="s">
        <v>479</v>
      </c>
      <c r="D157" s="105" t="s">
        <v>95</v>
      </c>
      <c r="E157" s="392"/>
      <c r="F157" s="392"/>
      <c r="G157" s="103">
        <f ca="1">IFERROR(__xludf.DUMMYFUNCTION("IMPORTRANGE(""https://docs.google.com/spreadsheets/d/1O8FKC1kqIE5z9MVUrR-2mwtouP-VZQWc6FjNXmE6t5Q/edit#gid=0"",""ส่วนที่ 2_ยุทธศาสตร์ที่ 4!H17"")"),100)</f>
        <v>100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1.75">
      <c r="A158" s="392"/>
      <c r="B158" s="79" t="s">
        <v>480</v>
      </c>
      <c r="C158" s="80" t="s">
        <v>481</v>
      </c>
      <c r="D158" s="109" t="s">
        <v>122</v>
      </c>
      <c r="E158" s="392"/>
      <c r="F158" s="392"/>
      <c r="G158" s="79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1.75">
      <c r="A159" s="419"/>
      <c r="B159" s="79" t="s">
        <v>482</v>
      </c>
      <c r="C159" s="80" t="s">
        <v>483</v>
      </c>
      <c r="D159" s="109" t="s">
        <v>122</v>
      </c>
      <c r="E159" s="392"/>
      <c r="F159" s="392"/>
      <c r="G159" s="79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1.75">
      <c r="A160" s="418" t="s">
        <v>484</v>
      </c>
      <c r="B160" s="103" t="s">
        <v>485</v>
      </c>
      <c r="C160" s="104" t="s">
        <v>486</v>
      </c>
      <c r="D160" s="105" t="s">
        <v>95</v>
      </c>
      <c r="E160" s="392"/>
      <c r="F160" s="392"/>
      <c r="G160" s="103">
        <f ca="1">IFERROR(__xludf.DUMMYFUNCTION("IMPORTRANGE(""https://docs.google.com/spreadsheets/d/1O8FKC1kqIE5z9MVUrR-2mwtouP-VZQWc6FjNXmE6t5Q/edit#gid=0"",""ส่วนที่ 2_ยุทธศาสตร์ที่ 4!H18"")"),100)</f>
        <v>100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1.75">
      <c r="A161" s="392"/>
      <c r="B161" s="79" t="s">
        <v>487</v>
      </c>
      <c r="C161" s="80" t="s">
        <v>488</v>
      </c>
      <c r="D161" s="109" t="s">
        <v>122</v>
      </c>
      <c r="E161" s="392"/>
      <c r="F161" s="392"/>
      <c r="G161" s="79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1.75">
      <c r="A162" s="409"/>
      <c r="B162" s="111" t="s">
        <v>489</v>
      </c>
      <c r="C162" s="112" t="s">
        <v>490</v>
      </c>
      <c r="D162" s="113" t="s">
        <v>122</v>
      </c>
      <c r="E162" s="409"/>
      <c r="F162" s="409"/>
      <c r="G162" s="111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1.75">
      <c r="A163" s="140" t="s">
        <v>491</v>
      </c>
      <c r="B163" s="141" t="s">
        <v>492</v>
      </c>
      <c r="C163" s="142" t="s">
        <v>160</v>
      </c>
      <c r="D163" s="143"/>
      <c r="E163" s="429" t="s">
        <v>105</v>
      </c>
      <c r="F163" s="429" t="s">
        <v>493</v>
      </c>
      <c r="G163" s="139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1.75">
      <c r="A164" s="144" t="s">
        <v>494</v>
      </c>
      <c r="B164" s="145" t="s">
        <v>495</v>
      </c>
      <c r="C164" s="146" t="s">
        <v>496</v>
      </c>
      <c r="D164" s="147" t="s">
        <v>141</v>
      </c>
      <c r="E164" s="392"/>
      <c r="F164" s="392"/>
      <c r="G164" s="148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1.75">
      <c r="A165" s="149" t="s">
        <v>497</v>
      </c>
      <c r="B165" s="150" t="s">
        <v>498</v>
      </c>
      <c r="C165" s="151" t="s">
        <v>499</v>
      </c>
      <c r="D165" s="152" t="s">
        <v>141</v>
      </c>
      <c r="E165" s="409"/>
      <c r="F165" s="409"/>
      <c r="G165" s="153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1.75">
      <c r="A166" s="130" t="s">
        <v>500</v>
      </c>
      <c r="B166" s="131" t="s">
        <v>501</v>
      </c>
      <c r="C166" s="132" t="s">
        <v>162</v>
      </c>
      <c r="D166" s="133" t="s">
        <v>95</v>
      </c>
      <c r="E166" s="131" t="s">
        <v>105</v>
      </c>
      <c r="F166" s="131" t="s">
        <v>163</v>
      </c>
      <c r="G166" s="134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1.75">
      <c r="A167" s="122" t="s">
        <v>502</v>
      </c>
      <c r="B167" s="94" t="s">
        <v>503</v>
      </c>
      <c r="C167" s="95" t="s">
        <v>164</v>
      </c>
      <c r="D167" s="96"/>
      <c r="E167" s="417" t="s">
        <v>105</v>
      </c>
      <c r="F167" s="417" t="s">
        <v>166</v>
      </c>
      <c r="G167" s="139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1.75">
      <c r="A168" s="154" t="s">
        <v>504</v>
      </c>
      <c r="B168" s="103" t="s">
        <v>505</v>
      </c>
      <c r="C168" s="104" t="s">
        <v>506</v>
      </c>
      <c r="D168" s="105" t="s">
        <v>122</v>
      </c>
      <c r="E168" s="392"/>
      <c r="F168" s="392"/>
      <c r="G168" s="103">
        <f ca="1">IFERROR(__xludf.DUMMYFUNCTION("IMPORTRANGE(""https://docs.google.com/spreadsheets/d/1O8FKC1kqIE5z9MVUrR-2mwtouP-VZQWc6FjNXmE6t5Q/edit#gid=0"",""ส่วนที่ 2_ยุทธศาสตร์ที่ 4!H24"")"),1)</f>
        <v>1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1.75">
      <c r="A169" s="418" t="s">
        <v>507</v>
      </c>
      <c r="B169" s="103" t="s">
        <v>508</v>
      </c>
      <c r="C169" s="104" t="s">
        <v>509</v>
      </c>
      <c r="D169" s="105" t="s">
        <v>95</v>
      </c>
      <c r="E169" s="392"/>
      <c r="F169" s="392"/>
      <c r="G169" s="103">
        <f ca="1">IFERROR(__xludf.DUMMYFUNCTION("IMPORTRANGE(""https://docs.google.com/spreadsheets/d/1O8FKC1kqIE5z9MVUrR-2mwtouP-VZQWc6FjNXmE6t5Q/edit#gid=0"",""ส่วนที่ 2_ยุทธศาสตร์ที่ 4!H25"")"),8.33)</f>
        <v>8.33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1.75">
      <c r="A170" s="392"/>
      <c r="B170" s="79" t="s">
        <v>510</v>
      </c>
      <c r="C170" s="80" t="s">
        <v>511</v>
      </c>
      <c r="D170" s="109" t="s">
        <v>122</v>
      </c>
      <c r="E170" s="392"/>
      <c r="F170" s="392"/>
      <c r="G170" s="79">
        <f ca="1">IFERROR(__xludf.DUMMYFUNCTION("IMPORTRANGE(""https://docs.google.com/spreadsheets/d/1O8FKC1kqIE5z9MVUrR-2mwtouP-VZQWc6FjNXmE6t5Q/edit#gid=0"",""ส่วนที่ 2_ยุทธศาสตร์ที่ 4!H26"")"),3)</f>
        <v>3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1.75">
      <c r="A171" s="419"/>
      <c r="B171" s="79" t="s">
        <v>512</v>
      </c>
      <c r="C171" s="80" t="s">
        <v>513</v>
      </c>
      <c r="D171" s="109" t="s">
        <v>122</v>
      </c>
      <c r="E171" s="392"/>
      <c r="F171" s="392"/>
      <c r="G171" s="79">
        <f ca="1">IFERROR(__xludf.DUMMYFUNCTION("IMPORTRANGE(""https://docs.google.com/spreadsheets/d/1O8FKC1kqIE5z9MVUrR-2mwtouP-VZQWc6FjNXmE6t5Q/edit#gid=0"",""ส่วนที่ 2_ยุทธศาสตร์ที่ 4!H27"")"),36)</f>
        <v>36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1.75">
      <c r="A172" s="418" t="s">
        <v>514</v>
      </c>
      <c r="B172" s="103" t="s">
        <v>515</v>
      </c>
      <c r="C172" s="104" t="s">
        <v>516</v>
      </c>
      <c r="D172" s="105" t="s">
        <v>95</v>
      </c>
      <c r="E172" s="392"/>
      <c r="F172" s="392"/>
      <c r="G172" s="103">
        <f ca="1">IFERROR(__xludf.DUMMYFUNCTION("IMPORTRANGE(""https://docs.google.com/spreadsheets/d/1O8FKC1kqIE5z9MVUrR-2mwtouP-VZQWc6FjNXmE6t5Q/edit#gid=0"",""ส่วนที่ 2_ยุทธศาสตร์ที่ 4!H28"")"),36.36)</f>
        <v>36.36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1.75">
      <c r="A173" s="392"/>
      <c r="B173" s="79" t="s">
        <v>517</v>
      </c>
      <c r="C173" s="80" t="s">
        <v>518</v>
      </c>
      <c r="D173" s="109" t="s">
        <v>122</v>
      </c>
      <c r="E173" s="392"/>
      <c r="F173" s="392"/>
      <c r="G173" s="79">
        <f ca="1">IFERROR(__xludf.DUMMYFUNCTION("IMPORTRANGE(""https://docs.google.com/spreadsheets/d/1O8FKC1kqIE5z9MVUrR-2mwtouP-VZQWc6FjNXmE6t5Q/edit#gid=0"",""ส่วนที่ 2_ยุทธศาสตร์ที่ 4!H29"")"),4)</f>
        <v>4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1.75">
      <c r="A174" s="409"/>
      <c r="B174" s="111" t="s">
        <v>519</v>
      </c>
      <c r="C174" s="112" t="s">
        <v>520</v>
      </c>
      <c r="D174" s="113" t="s">
        <v>122</v>
      </c>
      <c r="E174" s="409"/>
      <c r="F174" s="409"/>
      <c r="G174" s="111">
        <f ca="1">IFERROR(__xludf.DUMMYFUNCTION("IMPORTRANGE(""https://docs.google.com/spreadsheets/d/1O8FKC1kqIE5z9MVUrR-2mwtouP-VZQWc6FjNXmE6t5Q/edit#gid=0"",""ส่วนที่ 2_ยุทธศาสตร์ที่ 4!H30"")"),11)</f>
        <v>11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1.75">
      <c r="A175" s="88" t="s">
        <v>521</v>
      </c>
      <c r="B175" s="89" t="s">
        <v>522</v>
      </c>
      <c r="C175" s="90" t="s">
        <v>167</v>
      </c>
      <c r="D175" s="116" t="s">
        <v>102</v>
      </c>
      <c r="E175" s="89" t="s">
        <v>105</v>
      </c>
      <c r="F175" s="89" t="s">
        <v>84</v>
      </c>
      <c r="G175" s="89" t="str">
        <f ca="1">IFERROR(__xludf.DUMMYFUNCTION("IMPORTRANGE(""https://docs.google.com/spreadsheets/d/1O8FKC1kqIE5z9MVUrR-2mwtouP-VZQWc6FjNXmE6t5Q/edit#gid=0"",""ส่วนที่ 2_ยุทธศาสตร์ที่ 4!H31"")"),"เป็นบวก")</f>
        <v>เป็นบวก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1.75">
      <c r="A176" s="88" t="s">
        <v>523</v>
      </c>
      <c r="B176" s="89" t="s">
        <v>524</v>
      </c>
      <c r="C176" s="90" t="s">
        <v>169</v>
      </c>
      <c r="D176" s="116" t="s">
        <v>102</v>
      </c>
      <c r="E176" s="89" t="s">
        <v>105</v>
      </c>
      <c r="F176" s="89" t="s">
        <v>84</v>
      </c>
      <c r="G176" s="89" t="str">
        <f ca="1">IFERROR(__xludf.DUMMYFUNCTION("IMPORTRANGE(""https://docs.google.com/spreadsheets/d/1O8FKC1kqIE5z9MVUrR-2mwtouP-VZQWc6FjNXmE6t5Q/edit#gid=0"",""ส่วนที่ 2_ยุทธศาสตร์ที่ 4!H32"")"),"เป็นบวก")</f>
        <v>เป็นบวก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1.75">
      <c r="A177" s="88" t="s">
        <v>525</v>
      </c>
      <c r="B177" s="89" t="s">
        <v>526</v>
      </c>
      <c r="C177" s="90" t="s">
        <v>170</v>
      </c>
      <c r="D177" s="116" t="s">
        <v>95</v>
      </c>
      <c r="E177" s="89" t="s">
        <v>105</v>
      </c>
      <c r="F177" s="89" t="s">
        <v>84</v>
      </c>
      <c r="G177" s="89">
        <f ca="1">IFERROR(__xludf.DUMMYFUNCTION("IMPORTRANGE(""https://docs.google.com/spreadsheets/d/1O8FKC1kqIE5z9MVUrR-2mwtouP-VZQWc6FjNXmE6t5Q/edit#gid=0"",""ส่วนที่ 2_ยุทธศาสตร์ที่ 4!H33"")"),10)</f>
        <v>10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1.75">
      <c r="A178" s="88" t="s">
        <v>527</v>
      </c>
      <c r="B178" s="89" t="s">
        <v>528</v>
      </c>
      <c r="C178" s="90" t="s">
        <v>171</v>
      </c>
      <c r="D178" s="116" t="s">
        <v>95</v>
      </c>
      <c r="E178" s="89" t="s">
        <v>105</v>
      </c>
      <c r="F178" s="89" t="s">
        <v>84</v>
      </c>
      <c r="G178" s="89">
        <f ca="1">IFERROR(__xludf.DUMMYFUNCTION("IMPORTRANGE(""https://docs.google.com/spreadsheets/d/1O8FKC1kqIE5z9MVUrR-2mwtouP-VZQWc6FjNXmE6t5Q/edit#gid=0"",""ส่วนที่ 2_ยุทธศาสตร์ที่ 4!H34"")"),15)</f>
        <v>15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1.75">
      <c r="A179" s="421" t="s">
        <v>529</v>
      </c>
      <c r="B179" s="94" t="s">
        <v>530</v>
      </c>
      <c r="C179" s="95" t="s">
        <v>172</v>
      </c>
      <c r="D179" s="96" t="s">
        <v>95</v>
      </c>
      <c r="E179" s="417" t="s">
        <v>105</v>
      </c>
      <c r="F179" s="417" t="s">
        <v>173</v>
      </c>
      <c r="G179" s="94">
        <f ca="1">IFERROR(__xludf.DUMMYFUNCTION("IMPORTRANGE(""https://docs.google.com/spreadsheets/d/1O8FKC1kqIE5z9MVUrR-2mwtouP-VZQWc6FjNXmE6t5Q/edit#gid=0"",""ส่วนที่ 2_ยุทธศาสตร์ที่ 4!H35"")"),100)</f>
        <v>100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1.75">
      <c r="A180" s="392"/>
      <c r="B180" s="79" t="s">
        <v>531</v>
      </c>
      <c r="C180" s="80" t="s">
        <v>532</v>
      </c>
      <c r="D180" s="109" t="s">
        <v>533</v>
      </c>
      <c r="E180" s="392"/>
      <c r="F180" s="392"/>
      <c r="G180" s="79">
        <f ca="1">IFERROR(__xludf.DUMMYFUNCTION("IMPORTRANGE(""https://docs.google.com/spreadsheets/d/1O8FKC1kqIE5z9MVUrR-2mwtouP-VZQWc6FjNXmE6t5Q/edit#gid=0"",""ส่วนที่ 2_ยุทธศาสตร์ที่ 4!H36"")"),15)</f>
        <v>15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1.75">
      <c r="A181" s="409"/>
      <c r="B181" s="111" t="s">
        <v>534</v>
      </c>
      <c r="C181" s="112" t="s">
        <v>535</v>
      </c>
      <c r="D181" s="113" t="s">
        <v>533</v>
      </c>
      <c r="E181" s="419"/>
      <c r="F181" s="419"/>
      <c r="G181" s="111">
        <f ca="1">IFERROR(__xludf.DUMMYFUNCTION("IMPORTRANGE(""https://docs.google.com/spreadsheets/d/1O8FKC1kqIE5z9MVUrR-2mwtouP-VZQWc6FjNXmE6t5Q/edit#gid=0"",""ส่วนที่ 2_ยุทธศาสตร์ที่ 4!H37"")"),15)</f>
        <v>15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1.75">
      <c r="A182" s="93" t="s">
        <v>536</v>
      </c>
      <c r="B182" s="33" t="s">
        <v>537</v>
      </c>
      <c r="C182" s="155" t="s">
        <v>174</v>
      </c>
      <c r="D182" s="156" t="s">
        <v>15</v>
      </c>
      <c r="E182" s="33" t="s">
        <v>105</v>
      </c>
      <c r="F182" s="33" t="s">
        <v>84</v>
      </c>
      <c r="G182" s="33">
        <f ca="1">IFERROR(__xludf.DUMMYFUNCTION("IMPORTRANGE(""https://docs.google.com/spreadsheets/d/1O8FKC1kqIE5z9MVUrR-2mwtouP-VZQWc6FjNXmE6t5Q/edit#gid=0"",""ส่วนที่ 2_ยุทธศาสตร์ที่ 4!H38"")"),1)</f>
        <v>1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1.75">
      <c r="A183" s="416" t="s">
        <v>538</v>
      </c>
      <c r="B183" s="94" t="s">
        <v>539</v>
      </c>
      <c r="C183" s="95" t="s">
        <v>175</v>
      </c>
      <c r="D183" s="96"/>
      <c r="E183" s="417" t="s">
        <v>105</v>
      </c>
      <c r="F183" s="417" t="s">
        <v>108</v>
      </c>
      <c r="G183" s="139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1.75">
      <c r="A184" s="392"/>
      <c r="B184" s="103" t="s">
        <v>540</v>
      </c>
      <c r="C184" s="104" t="s">
        <v>541</v>
      </c>
      <c r="D184" s="105"/>
      <c r="E184" s="392"/>
      <c r="F184" s="392"/>
      <c r="G184" s="124" t="str">
        <f ca="1">IFERROR(__xludf.DUMMYFUNCTION("IMPORTRANGE(""https://docs.google.com/spreadsheets/d/1O8FKC1kqIE5z9MVUrR-2mwtouP-VZQWc6FjNXmE6t5Q/edit#gid=0"",""ส่วนที่ 2_ยุทธศาสตร์ที่ 4!H40"")"),"เพิ่มขึ้นอย่างน้อย 
 1 Band ย่อย")</f>
        <v>เพิ่มขึ้นอย่างน้อย 
 1 Band ย่อย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1.75">
      <c r="A185" s="409"/>
      <c r="B185" s="124" t="s">
        <v>542</v>
      </c>
      <c r="C185" s="125" t="s">
        <v>543</v>
      </c>
      <c r="D185" s="126"/>
      <c r="E185" s="409"/>
      <c r="F185" s="409"/>
      <c r="G185" s="77" t="str">
        <f ca="1">IFERROR(__xludf.DUMMYFUNCTION("IMPORTRANGE(""https://docs.google.com/spreadsheets/d/1O8FKC1kqIE5z9MVUrR-2mwtouP-VZQWc6FjNXmE6t5Q/edit#gid=0"",""ส่วนที่ 2_ยุทธศาสตร์ที่ 4!H41"")"),"เพิ่มขึ้นอย่างน้อย 
 1 Band ย่อย")</f>
        <v>เพิ่มขึ้นอย่างน้อย 
 1 Band ย่อย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1.75">
      <c r="A186" s="88" t="s">
        <v>544</v>
      </c>
      <c r="B186" s="89" t="s">
        <v>545</v>
      </c>
      <c r="C186" s="90" t="s">
        <v>546</v>
      </c>
      <c r="D186" s="116" t="s">
        <v>15</v>
      </c>
      <c r="E186" s="89" t="s">
        <v>105</v>
      </c>
      <c r="F186" s="89" t="s">
        <v>84</v>
      </c>
      <c r="G186" s="61">
        <f ca="1">IFERROR(__xludf.DUMMYFUNCTION("IMPORTRANGE(""https://docs.google.com/spreadsheets/d/1O8FKC1kqIE5z9MVUrR-2mwtouP-VZQWc6FjNXmE6t5Q/edit#gid=0"",""ส่วนที่ 2_ยุทธศาสตร์ที่ 4!H42"")"),2)</f>
        <v>2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1.75">
      <c r="A187" s="68"/>
      <c r="B187" s="69"/>
      <c r="C187" s="25"/>
      <c r="D187" s="70"/>
      <c r="E187" s="26"/>
      <c r="F187" s="26"/>
      <c r="G187" s="2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1.75">
      <c r="A188" s="68"/>
      <c r="B188" s="69"/>
      <c r="C188" s="25"/>
      <c r="D188" s="70"/>
      <c r="E188" s="26"/>
      <c r="F188" s="26"/>
      <c r="G188" s="2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1.75">
      <c r="A189" s="68"/>
      <c r="B189" s="69"/>
      <c r="C189" s="25"/>
      <c r="D189" s="70"/>
      <c r="E189" s="26"/>
      <c r="F189" s="26"/>
      <c r="G189" s="2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1.75">
      <c r="A190" s="68"/>
      <c r="B190" s="69"/>
      <c r="C190" s="25"/>
      <c r="D190" s="70"/>
      <c r="E190" s="26"/>
      <c r="F190" s="26"/>
      <c r="G190" s="24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1.75">
      <c r="A191" s="68"/>
      <c r="B191" s="69"/>
      <c r="C191" s="25"/>
      <c r="D191" s="157"/>
      <c r="E191" s="24"/>
      <c r="F191" s="24"/>
      <c r="G191" s="24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>
      <c r="A192" s="158"/>
      <c r="B192" s="6"/>
      <c r="C192" s="6"/>
      <c r="D192" s="159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>
      <c r="A193" s="158"/>
      <c r="B193" s="6"/>
      <c r="C193" s="6"/>
      <c r="D193" s="159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>
      <c r="A194" s="158"/>
      <c r="B194" s="6"/>
      <c r="C194" s="6"/>
      <c r="D194" s="159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>
      <c r="A195" s="158"/>
      <c r="B195" s="6"/>
      <c r="C195" s="6"/>
      <c r="D195" s="159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>
      <c r="A196" s="158"/>
      <c r="B196" s="6"/>
      <c r="C196" s="6"/>
      <c r="D196" s="159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>
      <c r="A197" s="158"/>
      <c r="B197" s="6"/>
      <c r="C197" s="6"/>
      <c r="D197" s="159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>
      <c r="A198" s="158"/>
      <c r="B198" s="6"/>
      <c r="C198" s="6"/>
      <c r="D198" s="159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>
      <c r="A199" s="158"/>
      <c r="B199" s="6"/>
      <c r="C199" s="6"/>
      <c r="D199" s="159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>
      <c r="A200" s="158"/>
      <c r="B200" s="6"/>
      <c r="C200" s="6"/>
      <c r="D200" s="159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>
      <c r="A201" s="158"/>
      <c r="B201" s="6"/>
      <c r="C201" s="6"/>
      <c r="D201" s="159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>
      <c r="A202" s="158"/>
      <c r="B202" s="6"/>
      <c r="C202" s="6"/>
      <c r="D202" s="159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>
      <c r="A203" s="158"/>
      <c r="B203" s="6"/>
      <c r="C203" s="6"/>
      <c r="D203" s="15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>
      <c r="A204" s="158"/>
      <c r="B204" s="6"/>
      <c r="C204" s="6"/>
      <c r="D204" s="159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>
      <c r="A205" s="158"/>
      <c r="B205" s="6"/>
      <c r="C205" s="6"/>
      <c r="D205" s="159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>
      <c r="A206" s="158"/>
      <c r="B206" s="6"/>
      <c r="C206" s="6"/>
      <c r="D206" s="159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>
      <c r="A207" s="158"/>
      <c r="B207" s="6"/>
      <c r="C207" s="6"/>
      <c r="D207" s="159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>
      <c r="A208" s="158"/>
      <c r="B208" s="6"/>
      <c r="C208" s="6"/>
      <c r="D208" s="159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>
      <c r="A209" s="158"/>
      <c r="B209" s="6"/>
      <c r="C209" s="6"/>
      <c r="D209" s="159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>
      <c r="A210" s="158"/>
      <c r="B210" s="6"/>
      <c r="C210" s="6"/>
      <c r="D210" s="159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>
      <c r="A211" s="158"/>
      <c r="B211" s="6"/>
      <c r="C211" s="6"/>
      <c r="D211" s="159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>
      <c r="A212" s="158"/>
      <c r="B212" s="6"/>
      <c r="C212" s="6"/>
      <c r="D212" s="159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>
      <c r="A213" s="158"/>
      <c r="B213" s="6"/>
      <c r="C213" s="6"/>
      <c r="D213" s="159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>
      <c r="A214" s="158"/>
      <c r="B214" s="6"/>
      <c r="C214" s="6"/>
      <c r="D214" s="159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>
      <c r="A215" s="158"/>
      <c r="B215" s="6"/>
      <c r="C215" s="6"/>
      <c r="D215" s="159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>
      <c r="A216" s="158"/>
      <c r="B216" s="6"/>
      <c r="C216" s="6"/>
      <c r="D216" s="159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>
      <c r="A217" s="158"/>
      <c r="B217" s="6"/>
      <c r="C217" s="6"/>
      <c r="D217" s="159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>
      <c r="A218" s="158"/>
      <c r="B218" s="6"/>
      <c r="C218" s="6"/>
      <c r="D218" s="159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>
      <c r="A219" s="158"/>
      <c r="B219" s="6"/>
      <c r="C219" s="6"/>
      <c r="D219" s="159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>
      <c r="A220" s="158"/>
      <c r="B220" s="6"/>
      <c r="C220" s="6"/>
      <c r="D220" s="159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>
      <c r="A221" s="158"/>
      <c r="B221" s="6"/>
      <c r="C221" s="6"/>
      <c r="D221" s="159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>
      <c r="A222" s="158"/>
      <c r="B222" s="6"/>
      <c r="C222" s="6"/>
      <c r="D222" s="159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>
      <c r="A223" s="158"/>
      <c r="B223" s="6"/>
      <c r="C223" s="6"/>
      <c r="D223" s="159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>
      <c r="A224" s="158"/>
      <c r="B224" s="6"/>
      <c r="C224" s="6"/>
      <c r="D224" s="159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>
      <c r="A225" s="158"/>
      <c r="B225" s="6"/>
      <c r="C225" s="6"/>
      <c r="D225" s="159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>
      <c r="A226" s="158"/>
      <c r="B226" s="6"/>
      <c r="C226" s="6"/>
      <c r="D226" s="159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>
      <c r="A227" s="158"/>
      <c r="B227" s="6"/>
      <c r="C227" s="6"/>
      <c r="D227" s="159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>
      <c r="A228" s="158"/>
      <c r="B228" s="6"/>
      <c r="C228" s="6"/>
      <c r="D228" s="159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>
      <c r="A229" s="158"/>
      <c r="B229" s="6"/>
      <c r="C229" s="6"/>
      <c r="D229" s="159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>
      <c r="A230" s="158"/>
      <c r="B230" s="6"/>
      <c r="C230" s="6"/>
      <c r="D230" s="159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>
      <c r="A231" s="158"/>
      <c r="B231" s="6"/>
      <c r="C231" s="6"/>
      <c r="D231" s="159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>
      <c r="A232" s="158"/>
      <c r="B232" s="6"/>
      <c r="C232" s="6"/>
      <c r="D232" s="159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>
      <c r="A233" s="158"/>
      <c r="B233" s="6"/>
      <c r="C233" s="6"/>
      <c r="D233" s="159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>
      <c r="A234" s="158"/>
      <c r="B234" s="6"/>
      <c r="C234" s="6"/>
      <c r="D234" s="159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>
      <c r="A235" s="158"/>
      <c r="B235" s="6"/>
      <c r="C235" s="6"/>
      <c r="D235" s="159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>
      <c r="A236" s="158"/>
      <c r="B236" s="6"/>
      <c r="C236" s="6"/>
      <c r="D236" s="159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>
      <c r="A237" s="158"/>
      <c r="B237" s="6"/>
      <c r="C237" s="6"/>
      <c r="D237" s="159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>
      <c r="A238" s="158"/>
      <c r="B238" s="6"/>
      <c r="C238" s="6"/>
      <c r="D238" s="159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>
      <c r="A239" s="158"/>
      <c r="B239" s="6"/>
      <c r="C239" s="6"/>
      <c r="D239" s="159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>
      <c r="A240" s="158"/>
      <c r="B240" s="6"/>
      <c r="C240" s="6"/>
      <c r="D240" s="159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>
      <c r="A241" s="158"/>
      <c r="B241" s="6"/>
      <c r="C241" s="6"/>
      <c r="D241" s="159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>
      <c r="A242" s="158"/>
      <c r="B242" s="6"/>
      <c r="C242" s="6"/>
      <c r="D242" s="159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>
      <c r="A243" s="158"/>
      <c r="B243" s="6"/>
      <c r="C243" s="6"/>
      <c r="D243" s="159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>
      <c r="A244" s="158"/>
      <c r="B244" s="6"/>
      <c r="C244" s="6"/>
      <c r="D244" s="159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>
      <c r="A245" s="158"/>
      <c r="B245" s="6"/>
      <c r="C245" s="6"/>
      <c r="D245" s="159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>
      <c r="A246" s="158"/>
      <c r="B246" s="6"/>
      <c r="C246" s="6"/>
      <c r="D246" s="159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>
      <c r="A247" s="158"/>
      <c r="B247" s="6"/>
      <c r="C247" s="6"/>
      <c r="D247" s="159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>
      <c r="A248" s="158"/>
      <c r="B248" s="6"/>
      <c r="C248" s="6"/>
      <c r="D248" s="159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>
      <c r="A249" s="158"/>
      <c r="B249" s="6"/>
      <c r="C249" s="6"/>
      <c r="D249" s="159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>
      <c r="A250" s="158"/>
      <c r="B250" s="6"/>
      <c r="C250" s="6"/>
      <c r="D250" s="159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>
      <c r="A251" s="158"/>
      <c r="B251" s="6"/>
      <c r="C251" s="6"/>
      <c r="D251" s="159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>
      <c r="A252" s="158"/>
      <c r="B252" s="6"/>
      <c r="C252" s="6"/>
      <c r="D252" s="159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>
      <c r="A253" s="158"/>
      <c r="B253" s="6"/>
      <c r="C253" s="6"/>
      <c r="D253" s="159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>
      <c r="A254" s="158"/>
      <c r="B254" s="6"/>
      <c r="C254" s="6"/>
      <c r="D254" s="159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>
      <c r="A255" s="158"/>
      <c r="B255" s="6"/>
      <c r="C255" s="6"/>
      <c r="D255" s="159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>
      <c r="A256" s="158"/>
      <c r="B256" s="6"/>
      <c r="C256" s="6"/>
      <c r="D256" s="159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>
      <c r="A257" s="158"/>
      <c r="B257" s="6"/>
      <c r="C257" s="6"/>
      <c r="D257" s="159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>
      <c r="A258" s="158"/>
      <c r="B258" s="6"/>
      <c r="C258" s="6"/>
      <c r="D258" s="159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>
      <c r="A259" s="158"/>
      <c r="B259" s="6"/>
      <c r="C259" s="6"/>
      <c r="D259" s="159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>
      <c r="A260" s="158"/>
      <c r="B260" s="6"/>
      <c r="C260" s="6"/>
      <c r="D260" s="159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>
      <c r="A261" s="158"/>
      <c r="B261" s="6"/>
      <c r="C261" s="6"/>
      <c r="D261" s="159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>
      <c r="A262" s="158"/>
      <c r="B262" s="6"/>
      <c r="C262" s="6"/>
      <c r="D262" s="159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>
      <c r="A263" s="158"/>
      <c r="B263" s="6"/>
      <c r="C263" s="6"/>
      <c r="D263" s="159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>
      <c r="A264" s="158"/>
      <c r="B264" s="6"/>
      <c r="C264" s="6"/>
      <c r="D264" s="159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>
      <c r="A265" s="158"/>
      <c r="B265" s="6"/>
      <c r="C265" s="6"/>
      <c r="D265" s="159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>
      <c r="A266" s="158"/>
      <c r="B266" s="6"/>
      <c r="C266" s="6"/>
      <c r="D266" s="159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>
      <c r="A267" s="158"/>
      <c r="B267" s="6"/>
      <c r="C267" s="6"/>
      <c r="D267" s="159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>
      <c r="A268" s="158"/>
      <c r="B268" s="6"/>
      <c r="C268" s="6"/>
      <c r="D268" s="159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>
      <c r="A269" s="158"/>
      <c r="B269" s="6"/>
      <c r="C269" s="6"/>
      <c r="D269" s="159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>
      <c r="A270" s="158"/>
      <c r="B270" s="6"/>
      <c r="C270" s="6"/>
      <c r="D270" s="159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>
      <c r="A271" s="158"/>
      <c r="B271" s="6"/>
      <c r="C271" s="6"/>
      <c r="D271" s="159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>
      <c r="A272" s="158"/>
      <c r="B272" s="6"/>
      <c r="C272" s="6"/>
      <c r="D272" s="159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>
      <c r="A273" s="158"/>
      <c r="B273" s="6"/>
      <c r="C273" s="6"/>
      <c r="D273" s="159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>
      <c r="A274" s="158"/>
      <c r="B274" s="6"/>
      <c r="C274" s="6"/>
      <c r="D274" s="159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>
      <c r="A275" s="158"/>
      <c r="B275" s="6"/>
      <c r="C275" s="6"/>
      <c r="D275" s="159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>
      <c r="A276" s="158"/>
      <c r="B276" s="6"/>
      <c r="C276" s="6"/>
      <c r="D276" s="159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>
      <c r="A277" s="158"/>
      <c r="B277" s="6"/>
      <c r="C277" s="6"/>
      <c r="D277" s="159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>
      <c r="A278" s="158"/>
      <c r="B278" s="6"/>
      <c r="C278" s="6"/>
      <c r="D278" s="159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>
      <c r="A279" s="158"/>
      <c r="B279" s="6"/>
      <c r="C279" s="6"/>
      <c r="D279" s="159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>
      <c r="A280" s="158"/>
      <c r="B280" s="6"/>
      <c r="C280" s="6"/>
      <c r="D280" s="159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>
      <c r="A281" s="158"/>
      <c r="B281" s="6"/>
      <c r="C281" s="6"/>
      <c r="D281" s="159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>
      <c r="A282" s="158"/>
      <c r="B282" s="6"/>
      <c r="C282" s="6"/>
      <c r="D282" s="159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>
      <c r="A283" s="158"/>
      <c r="B283" s="6"/>
      <c r="C283" s="6"/>
      <c r="D283" s="159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>
      <c r="A284" s="158"/>
      <c r="B284" s="6"/>
      <c r="C284" s="6"/>
      <c r="D284" s="159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>
      <c r="A285" s="158"/>
      <c r="B285" s="6"/>
      <c r="C285" s="6"/>
      <c r="D285" s="159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>
      <c r="A286" s="158"/>
      <c r="B286" s="6"/>
      <c r="C286" s="6"/>
      <c r="D286" s="159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>
      <c r="A287" s="158"/>
      <c r="B287" s="6"/>
      <c r="C287" s="6"/>
      <c r="D287" s="159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>
      <c r="A288" s="158"/>
      <c r="B288" s="6"/>
      <c r="C288" s="6"/>
      <c r="D288" s="159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>
      <c r="A289" s="158"/>
      <c r="B289" s="6"/>
      <c r="C289" s="6"/>
      <c r="D289" s="159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>
      <c r="A290" s="158"/>
      <c r="B290" s="6"/>
      <c r="C290" s="6"/>
      <c r="D290" s="159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>
      <c r="A291" s="158"/>
      <c r="B291" s="6"/>
      <c r="C291" s="6"/>
      <c r="D291" s="159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>
      <c r="A292" s="158"/>
      <c r="B292" s="6"/>
      <c r="C292" s="6"/>
      <c r="D292" s="159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>
      <c r="A293" s="158"/>
      <c r="B293" s="6"/>
      <c r="C293" s="6"/>
      <c r="D293" s="159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>
      <c r="A294" s="158"/>
      <c r="B294" s="6"/>
      <c r="C294" s="6"/>
      <c r="D294" s="159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>
      <c r="A295" s="158"/>
      <c r="B295" s="6"/>
      <c r="C295" s="6"/>
      <c r="D295" s="159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>
      <c r="A296" s="158"/>
      <c r="B296" s="6"/>
      <c r="C296" s="6"/>
      <c r="D296" s="159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>
      <c r="A297" s="158"/>
      <c r="B297" s="6"/>
      <c r="C297" s="6"/>
      <c r="D297" s="159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>
      <c r="A298" s="158"/>
      <c r="B298" s="6"/>
      <c r="C298" s="6"/>
      <c r="D298" s="159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>
      <c r="A299" s="158"/>
      <c r="B299" s="6"/>
      <c r="C299" s="6"/>
      <c r="D299" s="159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>
      <c r="A300" s="158"/>
      <c r="B300" s="6"/>
      <c r="C300" s="6"/>
      <c r="D300" s="159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>
      <c r="A301" s="158"/>
      <c r="B301" s="6"/>
      <c r="C301" s="6"/>
      <c r="D301" s="159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>
      <c r="A302" s="158"/>
      <c r="B302" s="6"/>
      <c r="C302" s="6"/>
      <c r="D302" s="159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>
      <c r="A303" s="158"/>
      <c r="B303" s="6"/>
      <c r="C303" s="6"/>
      <c r="D303" s="159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>
      <c r="A304" s="158"/>
      <c r="B304" s="6"/>
      <c r="C304" s="6"/>
      <c r="D304" s="159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>
      <c r="A305" s="158"/>
      <c r="B305" s="6"/>
      <c r="C305" s="6"/>
      <c r="D305" s="159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>
      <c r="A306" s="158"/>
      <c r="B306" s="6"/>
      <c r="C306" s="6"/>
      <c r="D306" s="159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>
      <c r="A307" s="158"/>
      <c r="B307" s="6"/>
      <c r="C307" s="6"/>
      <c r="D307" s="159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>
      <c r="A308" s="158"/>
      <c r="B308" s="6"/>
      <c r="C308" s="6"/>
      <c r="D308" s="159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>
      <c r="A309" s="158"/>
      <c r="B309" s="6"/>
      <c r="C309" s="6"/>
      <c r="D309" s="159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>
      <c r="A310" s="158"/>
      <c r="B310" s="6"/>
      <c r="C310" s="6"/>
      <c r="D310" s="159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>
      <c r="A311" s="158"/>
      <c r="B311" s="6"/>
      <c r="C311" s="6"/>
      <c r="D311" s="159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>
      <c r="A312" s="158"/>
      <c r="B312" s="6"/>
      <c r="C312" s="6"/>
      <c r="D312" s="159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>
      <c r="A313" s="158"/>
      <c r="B313" s="6"/>
      <c r="C313" s="6"/>
      <c r="D313" s="159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>
      <c r="A314" s="158"/>
      <c r="B314" s="6"/>
      <c r="C314" s="6"/>
      <c r="D314" s="159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>
      <c r="A315" s="158"/>
      <c r="B315" s="6"/>
      <c r="C315" s="6"/>
      <c r="D315" s="159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>
      <c r="A316" s="158"/>
      <c r="B316" s="6"/>
      <c r="C316" s="6"/>
      <c r="D316" s="159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>
      <c r="A317" s="158"/>
      <c r="B317" s="6"/>
      <c r="C317" s="6"/>
      <c r="D317" s="159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>
      <c r="A318" s="158"/>
      <c r="B318" s="6"/>
      <c r="C318" s="6"/>
      <c r="D318" s="159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>
      <c r="A319" s="158"/>
      <c r="B319" s="6"/>
      <c r="C319" s="6"/>
      <c r="D319" s="159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>
      <c r="A320" s="158"/>
      <c r="B320" s="6"/>
      <c r="C320" s="6"/>
      <c r="D320" s="159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>
      <c r="A321" s="158"/>
      <c r="B321" s="6"/>
      <c r="C321" s="6"/>
      <c r="D321" s="159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>
      <c r="A322" s="158"/>
      <c r="B322" s="6"/>
      <c r="C322" s="6"/>
      <c r="D322" s="159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>
      <c r="A323" s="158"/>
      <c r="B323" s="6"/>
      <c r="C323" s="6"/>
      <c r="D323" s="159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>
      <c r="A324" s="158"/>
      <c r="B324" s="6"/>
      <c r="C324" s="6"/>
      <c r="D324" s="159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>
      <c r="A325" s="158"/>
      <c r="B325" s="6"/>
      <c r="C325" s="6"/>
      <c r="D325" s="159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>
      <c r="A326" s="158"/>
      <c r="B326" s="6"/>
      <c r="C326" s="6"/>
      <c r="D326" s="159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>
      <c r="A327" s="158"/>
      <c r="B327" s="6"/>
      <c r="C327" s="6"/>
      <c r="D327" s="159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>
      <c r="A328" s="158"/>
      <c r="B328" s="6"/>
      <c r="C328" s="6"/>
      <c r="D328" s="159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>
      <c r="A329" s="158"/>
      <c r="B329" s="6"/>
      <c r="C329" s="6"/>
      <c r="D329" s="159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>
      <c r="A330" s="158"/>
      <c r="B330" s="6"/>
      <c r="C330" s="6"/>
      <c r="D330" s="159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>
      <c r="A331" s="158"/>
      <c r="B331" s="6"/>
      <c r="C331" s="6"/>
      <c r="D331" s="159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>
      <c r="A332" s="158"/>
      <c r="B332" s="6"/>
      <c r="C332" s="6"/>
      <c r="D332" s="159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>
      <c r="A333" s="158"/>
      <c r="B333" s="6"/>
      <c r="C333" s="6"/>
      <c r="D333" s="159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>
      <c r="A334" s="158"/>
      <c r="B334" s="6"/>
      <c r="C334" s="6"/>
      <c r="D334" s="159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>
      <c r="A335" s="158"/>
      <c r="B335" s="6"/>
      <c r="C335" s="6"/>
      <c r="D335" s="159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>
      <c r="A336" s="158"/>
      <c r="B336" s="6"/>
      <c r="C336" s="6"/>
      <c r="D336" s="159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>
      <c r="A337" s="158"/>
      <c r="B337" s="6"/>
      <c r="C337" s="6"/>
      <c r="D337" s="159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>
      <c r="A338" s="158"/>
      <c r="B338" s="6"/>
      <c r="C338" s="6"/>
      <c r="D338" s="159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>
      <c r="A339" s="158"/>
      <c r="B339" s="6"/>
      <c r="C339" s="6"/>
      <c r="D339" s="159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>
      <c r="A340" s="158"/>
      <c r="B340" s="6"/>
      <c r="C340" s="6"/>
      <c r="D340" s="159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>
      <c r="A341" s="158"/>
      <c r="B341" s="6"/>
      <c r="C341" s="6"/>
      <c r="D341" s="159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>
      <c r="A342" s="158"/>
      <c r="B342" s="6"/>
      <c r="C342" s="6"/>
      <c r="D342" s="159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>
      <c r="A343" s="158"/>
      <c r="B343" s="6"/>
      <c r="C343" s="6"/>
      <c r="D343" s="159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>
      <c r="A344" s="158"/>
      <c r="B344" s="6"/>
      <c r="C344" s="6"/>
      <c r="D344" s="159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>
      <c r="A345" s="158"/>
      <c r="B345" s="6"/>
      <c r="C345" s="6"/>
      <c r="D345" s="159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>
      <c r="A346" s="158"/>
      <c r="B346" s="6"/>
      <c r="C346" s="6"/>
      <c r="D346" s="159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>
      <c r="A347" s="158"/>
      <c r="B347" s="6"/>
      <c r="C347" s="6"/>
      <c r="D347" s="159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>
      <c r="A348" s="158"/>
      <c r="B348" s="6"/>
      <c r="C348" s="6"/>
      <c r="D348" s="159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>
      <c r="A349" s="158"/>
      <c r="B349" s="6"/>
      <c r="C349" s="6"/>
      <c r="D349" s="159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>
      <c r="A350" s="158"/>
      <c r="B350" s="6"/>
      <c r="C350" s="6"/>
      <c r="D350" s="159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>
      <c r="A351" s="158"/>
      <c r="B351" s="6"/>
      <c r="C351" s="6"/>
      <c r="D351" s="159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>
      <c r="A352" s="158"/>
      <c r="B352" s="6"/>
      <c r="C352" s="6"/>
      <c r="D352" s="159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>
      <c r="A353" s="158"/>
      <c r="B353" s="6"/>
      <c r="C353" s="6"/>
      <c r="D353" s="159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>
      <c r="A354" s="158"/>
      <c r="B354" s="6"/>
      <c r="C354" s="6"/>
      <c r="D354" s="159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>
      <c r="A355" s="158"/>
      <c r="B355" s="6"/>
      <c r="C355" s="6"/>
      <c r="D355" s="159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>
      <c r="A356" s="158"/>
      <c r="B356" s="6"/>
      <c r="C356" s="6"/>
      <c r="D356" s="159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>
      <c r="A357" s="158"/>
      <c r="B357" s="6"/>
      <c r="C357" s="6"/>
      <c r="D357" s="159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>
      <c r="A358" s="158"/>
      <c r="B358" s="6"/>
      <c r="C358" s="6"/>
      <c r="D358" s="159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>
      <c r="A359" s="158"/>
      <c r="B359" s="6"/>
      <c r="C359" s="6"/>
      <c r="D359" s="159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>
      <c r="A360" s="158"/>
      <c r="B360" s="6"/>
      <c r="C360" s="6"/>
      <c r="D360" s="159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>
      <c r="A361" s="158"/>
      <c r="B361" s="6"/>
      <c r="C361" s="6"/>
      <c r="D361" s="159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>
      <c r="A362" s="158"/>
      <c r="B362" s="6"/>
      <c r="C362" s="6"/>
      <c r="D362" s="159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>
      <c r="A363" s="158"/>
      <c r="B363" s="6"/>
      <c r="C363" s="6"/>
      <c r="D363" s="159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>
      <c r="A364" s="158"/>
      <c r="B364" s="6"/>
      <c r="C364" s="6"/>
      <c r="D364" s="159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>
      <c r="A365" s="158"/>
      <c r="B365" s="6"/>
      <c r="C365" s="6"/>
      <c r="D365" s="159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>
      <c r="A366" s="158"/>
      <c r="B366" s="6"/>
      <c r="C366" s="6"/>
      <c r="D366" s="159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>
      <c r="A367" s="158"/>
      <c r="B367" s="6"/>
      <c r="C367" s="6"/>
      <c r="D367" s="159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>
      <c r="A368" s="158"/>
      <c r="B368" s="6"/>
      <c r="C368" s="6"/>
      <c r="D368" s="159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>
      <c r="A369" s="158"/>
      <c r="B369" s="6"/>
      <c r="C369" s="6"/>
      <c r="D369" s="159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>
      <c r="A370" s="158"/>
      <c r="B370" s="6"/>
      <c r="C370" s="6"/>
      <c r="D370" s="159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>
      <c r="A371" s="158"/>
      <c r="B371" s="6"/>
      <c r="C371" s="6"/>
      <c r="D371" s="159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>
      <c r="A372" s="158"/>
      <c r="B372" s="6"/>
      <c r="C372" s="6"/>
      <c r="D372" s="159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>
      <c r="A373" s="158"/>
      <c r="B373" s="6"/>
      <c r="C373" s="6"/>
      <c r="D373" s="159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>
      <c r="A374" s="158"/>
      <c r="B374" s="6"/>
      <c r="C374" s="6"/>
      <c r="D374" s="159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>
      <c r="A375" s="158"/>
      <c r="B375" s="6"/>
      <c r="C375" s="6"/>
      <c r="D375" s="159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>
      <c r="A376" s="158"/>
      <c r="B376" s="6"/>
      <c r="C376" s="6"/>
      <c r="D376" s="159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>
      <c r="A377" s="158"/>
      <c r="B377" s="6"/>
      <c r="C377" s="6"/>
      <c r="D377" s="159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>
      <c r="A378" s="158"/>
      <c r="B378" s="6"/>
      <c r="C378" s="6"/>
      <c r="D378" s="159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>
      <c r="A379" s="158"/>
      <c r="B379" s="6"/>
      <c r="C379" s="6"/>
      <c r="D379" s="159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>
      <c r="A380" s="158"/>
      <c r="B380" s="6"/>
      <c r="C380" s="6"/>
      <c r="D380" s="159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>
      <c r="A381" s="158"/>
      <c r="B381" s="6"/>
      <c r="C381" s="6"/>
      <c r="D381" s="159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>
      <c r="A382" s="158"/>
      <c r="B382" s="6"/>
      <c r="C382" s="6"/>
      <c r="D382" s="159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>
      <c r="A383" s="158"/>
      <c r="B383" s="6"/>
      <c r="C383" s="6"/>
      <c r="D383" s="159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>
      <c r="A384" s="158"/>
      <c r="B384" s="6"/>
      <c r="C384" s="6"/>
      <c r="D384" s="159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>
      <c r="A385" s="158"/>
      <c r="B385" s="6"/>
      <c r="C385" s="6"/>
      <c r="D385" s="159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>
      <c r="A386" s="158"/>
      <c r="B386" s="6"/>
      <c r="C386" s="6"/>
      <c r="D386" s="159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>
      <c r="A387" s="158"/>
      <c r="B387" s="6"/>
      <c r="C387" s="6"/>
      <c r="D387" s="159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>
      <c r="A388" s="158"/>
      <c r="B388" s="6"/>
      <c r="C388" s="6"/>
      <c r="D388" s="159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>
      <c r="A389" s="158"/>
      <c r="B389" s="6"/>
      <c r="C389" s="6"/>
      <c r="D389" s="159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>
      <c r="A390" s="158"/>
      <c r="B390" s="6"/>
      <c r="C390" s="6"/>
      <c r="D390" s="159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>
      <c r="A391" s="158"/>
      <c r="B391" s="6"/>
      <c r="C391" s="6"/>
      <c r="D391" s="159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>
      <c r="A392" s="158"/>
      <c r="B392" s="6"/>
      <c r="C392" s="6"/>
      <c r="D392" s="159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>
      <c r="A393" s="158"/>
      <c r="B393" s="6"/>
      <c r="C393" s="6"/>
      <c r="D393" s="159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>
      <c r="A394" s="158"/>
      <c r="B394" s="6"/>
      <c r="C394" s="6"/>
      <c r="D394" s="159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>
      <c r="A395" s="158"/>
      <c r="B395" s="6"/>
      <c r="C395" s="6"/>
      <c r="D395" s="159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>
      <c r="A396" s="158"/>
      <c r="B396" s="6"/>
      <c r="C396" s="6"/>
      <c r="D396" s="159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>
      <c r="A397" s="158"/>
      <c r="B397" s="6"/>
      <c r="C397" s="6"/>
      <c r="D397" s="159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>
      <c r="A398" s="158"/>
      <c r="B398" s="6"/>
      <c r="C398" s="6"/>
      <c r="D398" s="159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>
      <c r="A399" s="158"/>
      <c r="B399" s="6"/>
      <c r="C399" s="6"/>
      <c r="D399" s="159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>
      <c r="A400" s="158"/>
      <c r="B400" s="6"/>
      <c r="C400" s="6"/>
      <c r="D400" s="159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>
      <c r="A401" s="158"/>
      <c r="B401" s="6"/>
      <c r="C401" s="6"/>
      <c r="D401" s="159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>
      <c r="A402" s="158"/>
      <c r="B402" s="6"/>
      <c r="C402" s="6"/>
      <c r="D402" s="159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>
      <c r="A403" s="158"/>
      <c r="B403" s="6"/>
      <c r="C403" s="6"/>
      <c r="D403" s="159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>
      <c r="A404" s="158"/>
      <c r="B404" s="6"/>
      <c r="C404" s="6"/>
      <c r="D404" s="159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>
      <c r="A405" s="158"/>
      <c r="B405" s="6"/>
      <c r="C405" s="6"/>
      <c r="D405" s="159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>
      <c r="A406" s="158"/>
      <c r="B406" s="6"/>
      <c r="C406" s="6"/>
      <c r="D406" s="159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>
      <c r="A407" s="158"/>
      <c r="B407" s="6"/>
      <c r="C407" s="6"/>
      <c r="D407" s="159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>
      <c r="A408" s="158"/>
      <c r="B408" s="6"/>
      <c r="C408" s="6"/>
      <c r="D408" s="159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>
      <c r="A409" s="158"/>
      <c r="B409" s="6"/>
      <c r="C409" s="6"/>
      <c r="D409" s="159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>
      <c r="A410" s="158"/>
      <c r="B410" s="6"/>
      <c r="C410" s="6"/>
      <c r="D410" s="159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>
      <c r="A411" s="158"/>
      <c r="B411" s="6"/>
      <c r="C411" s="6"/>
      <c r="D411" s="159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>
      <c r="A412" s="158"/>
      <c r="B412" s="6"/>
      <c r="C412" s="6"/>
      <c r="D412" s="159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>
      <c r="A413" s="158"/>
      <c r="B413" s="6"/>
      <c r="C413" s="6"/>
      <c r="D413" s="159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>
      <c r="A414" s="158"/>
      <c r="B414" s="6"/>
      <c r="C414" s="6"/>
      <c r="D414" s="159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>
      <c r="A415" s="158"/>
      <c r="B415" s="6"/>
      <c r="C415" s="6"/>
      <c r="D415" s="159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>
      <c r="A416" s="158"/>
      <c r="B416" s="6"/>
      <c r="C416" s="6"/>
      <c r="D416" s="159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>
      <c r="A417" s="158"/>
      <c r="B417" s="6"/>
      <c r="C417" s="6"/>
      <c r="D417" s="159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>
      <c r="A418" s="158"/>
      <c r="B418" s="6"/>
      <c r="C418" s="6"/>
      <c r="D418" s="159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>
      <c r="A419" s="158"/>
      <c r="B419" s="6"/>
      <c r="C419" s="6"/>
      <c r="D419" s="159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>
      <c r="A420" s="158"/>
      <c r="B420" s="6"/>
      <c r="C420" s="6"/>
      <c r="D420" s="159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>
      <c r="A421" s="158"/>
      <c r="B421" s="6"/>
      <c r="C421" s="6"/>
      <c r="D421" s="159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>
      <c r="A422" s="158"/>
      <c r="B422" s="6"/>
      <c r="C422" s="6"/>
      <c r="D422" s="159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>
      <c r="A423" s="158"/>
      <c r="B423" s="6"/>
      <c r="C423" s="6"/>
      <c r="D423" s="159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>
      <c r="A424" s="158"/>
      <c r="B424" s="6"/>
      <c r="C424" s="6"/>
      <c r="D424" s="159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>
      <c r="A425" s="158"/>
      <c r="B425" s="6"/>
      <c r="C425" s="6"/>
      <c r="D425" s="159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>
      <c r="A426" s="158"/>
      <c r="B426" s="6"/>
      <c r="C426" s="6"/>
      <c r="D426" s="159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>
      <c r="A427" s="158"/>
      <c r="B427" s="6"/>
      <c r="C427" s="6"/>
      <c r="D427" s="159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>
      <c r="A428" s="158"/>
      <c r="B428" s="6"/>
      <c r="C428" s="6"/>
      <c r="D428" s="159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>
      <c r="A429" s="158"/>
      <c r="B429" s="6"/>
      <c r="C429" s="6"/>
      <c r="D429" s="159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>
      <c r="A430" s="158"/>
      <c r="B430" s="6"/>
      <c r="C430" s="6"/>
      <c r="D430" s="159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>
      <c r="A431" s="158"/>
      <c r="B431" s="6"/>
      <c r="C431" s="6"/>
      <c r="D431" s="159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>
      <c r="A432" s="158"/>
      <c r="B432" s="6"/>
      <c r="C432" s="6"/>
      <c r="D432" s="159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>
      <c r="A433" s="158"/>
      <c r="B433" s="6"/>
      <c r="C433" s="6"/>
      <c r="D433" s="159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>
      <c r="A434" s="158"/>
      <c r="B434" s="6"/>
      <c r="C434" s="6"/>
      <c r="D434" s="159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>
      <c r="A435" s="158"/>
      <c r="B435" s="6"/>
      <c r="C435" s="6"/>
      <c r="D435" s="159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>
      <c r="A436" s="158"/>
      <c r="B436" s="6"/>
      <c r="C436" s="6"/>
      <c r="D436" s="159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>
      <c r="A437" s="158"/>
      <c r="B437" s="6"/>
      <c r="C437" s="6"/>
      <c r="D437" s="159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>
      <c r="A438" s="158"/>
      <c r="B438" s="6"/>
      <c r="C438" s="6"/>
      <c r="D438" s="159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>
      <c r="A439" s="158"/>
      <c r="B439" s="6"/>
      <c r="C439" s="6"/>
      <c r="D439" s="159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>
      <c r="A440" s="158"/>
      <c r="B440" s="6"/>
      <c r="C440" s="6"/>
      <c r="D440" s="159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>
      <c r="A441" s="158"/>
      <c r="B441" s="6"/>
      <c r="C441" s="6"/>
      <c r="D441" s="159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>
      <c r="A442" s="158"/>
      <c r="B442" s="6"/>
      <c r="C442" s="6"/>
      <c r="D442" s="159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>
      <c r="A443" s="158"/>
      <c r="B443" s="6"/>
      <c r="C443" s="6"/>
      <c r="D443" s="159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>
      <c r="A444" s="158"/>
      <c r="B444" s="6"/>
      <c r="C444" s="6"/>
      <c r="D444" s="159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>
      <c r="A445" s="158"/>
      <c r="B445" s="6"/>
      <c r="C445" s="6"/>
      <c r="D445" s="159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>
      <c r="A446" s="158"/>
      <c r="B446" s="6"/>
      <c r="C446" s="6"/>
      <c r="D446" s="159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>
      <c r="A447" s="158"/>
      <c r="B447" s="6"/>
      <c r="C447" s="6"/>
      <c r="D447" s="159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>
      <c r="A448" s="158"/>
      <c r="B448" s="6"/>
      <c r="C448" s="6"/>
      <c r="D448" s="159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>
      <c r="A449" s="158"/>
      <c r="B449" s="6"/>
      <c r="C449" s="6"/>
      <c r="D449" s="159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>
      <c r="A450" s="158"/>
      <c r="B450" s="6"/>
      <c r="C450" s="6"/>
      <c r="D450" s="159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>
      <c r="A451" s="158"/>
      <c r="B451" s="6"/>
      <c r="C451" s="6"/>
      <c r="D451" s="159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>
      <c r="A452" s="158"/>
      <c r="B452" s="6"/>
      <c r="C452" s="6"/>
      <c r="D452" s="159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>
      <c r="A453" s="158"/>
      <c r="B453" s="6"/>
      <c r="C453" s="6"/>
      <c r="D453" s="159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>
      <c r="A454" s="158"/>
      <c r="B454" s="6"/>
      <c r="C454" s="6"/>
      <c r="D454" s="159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>
      <c r="A455" s="158"/>
      <c r="B455" s="6"/>
      <c r="C455" s="6"/>
      <c r="D455" s="159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>
      <c r="A456" s="158"/>
      <c r="B456" s="6"/>
      <c r="C456" s="6"/>
      <c r="D456" s="159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>
      <c r="A457" s="158"/>
      <c r="B457" s="6"/>
      <c r="C457" s="6"/>
      <c r="D457" s="159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>
      <c r="A458" s="158"/>
      <c r="B458" s="6"/>
      <c r="C458" s="6"/>
      <c r="D458" s="159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>
      <c r="A459" s="158"/>
      <c r="B459" s="6"/>
      <c r="C459" s="6"/>
      <c r="D459" s="159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>
      <c r="A460" s="158"/>
      <c r="B460" s="6"/>
      <c r="C460" s="6"/>
      <c r="D460" s="159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>
      <c r="A461" s="158"/>
      <c r="B461" s="6"/>
      <c r="C461" s="6"/>
      <c r="D461" s="159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>
      <c r="A462" s="158"/>
      <c r="B462" s="6"/>
      <c r="C462" s="6"/>
      <c r="D462" s="159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>
      <c r="A463" s="158"/>
      <c r="B463" s="6"/>
      <c r="C463" s="6"/>
      <c r="D463" s="159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>
      <c r="A464" s="158"/>
      <c r="B464" s="6"/>
      <c r="C464" s="6"/>
      <c r="D464" s="159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>
      <c r="A465" s="158"/>
      <c r="B465" s="6"/>
      <c r="C465" s="6"/>
      <c r="D465" s="159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>
      <c r="A466" s="158"/>
      <c r="B466" s="6"/>
      <c r="C466" s="6"/>
      <c r="D466" s="159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>
      <c r="A467" s="158"/>
      <c r="B467" s="6"/>
      <c r="C467" s="6"/>
      <c r="D467" s="159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>
      <c r="A468" s="158"/>
      <c r="B468" s="6"/>
      <c r="C468" s="6"/>
      <c r="D468" s="159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>
      <c r="A469" s="158"/>
      <c r="B469" s="6"/>
      <c r="C469" s="6"/>
      <c r="D469" s="159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>
      <c r="A470" s="158"/>
      <c r="B470" s="6"/>
      <c r="C470" s="6"/>
      <c r="D470" s="159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>
      <c r="A471" s="158"/>
      <c r="B471" s="6"/>
      <c r="C471" s="6"/>
      <c r="D471" s="159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>
      <c r="A472" s="158"/>
      <c r="B472" s="6"/>
      <c r="C472" s="6"/>
      <c r="D472" s="159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>
      <c r="A473" s="158"/>
      <c r="B473" s="6"/>
      <c r="C473" s="6"/>
      <c r="D473" s="159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>
      <c r="A474" s="158"/>
      <c r="B474" s="6"/>
      <c r="C474" s="6"/>
      <c r="D474" s="159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>
      <c r="A475" s="158"/>
      <c r="B475" s="6"/>
      <c r="C475" s="6"/>
      <c r="D475" s="159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>
      <c r="A476" s="158"/>
      <c r="B476" s="6"/>
      <c r="C476" s="6"/>
      <c r="D476" s="159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>
      <c r="A477" s="158"/>
      <c r="B477" s="6"/>
      <c r="C477" s="6"/>
      <c r="D477" s="159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>
      <c r="A478" s="158"/>
      <c r="B478" s="6"/>
      <c r="C478" s="6"/>
      <c r="D478" s="159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>
      <c r="A479" s="158"/>
      <c r="B479" s="6"/>
      <c r="C479" s="6"/>
      <c r="D479" s="159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>
      <c r="A480" s="158"/>
      <c r="B480" s="6"/>
      <c r="C480" s="6"/>
      <c r="D480" s="159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>
      <c r="A481" s="158"/>
      <c r="B481" s="6"/>
      <c r="C481" s="6"/>
      <c r="D481" s="159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>
      <c r="A482" s="158"/>
      <c r="B482" s="6"/>
      <c r="C482" s="6"/>
      <c r="D482" s="159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>
      <c r="A483" s="158"/>
      <c r="B483" s="6"/>
      <c r="C483" s="6"/>
      <c r="D483" s="159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>
      <c r="A484" s="158"/>
      <c r="B484" s="6"/>
      <c r="C484" s="6"/>
      <c r="D484" s="159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>
      <c r="A485" s="158"/>
      <c r="B485" s="6"/>
      <c r="C485" s="6"/>
      <c r="D485" s="159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>
      <c r="A486" s="158"/>
      <c r="B486" s="6"/>
      <c r="C486" s="6"/>
      <c r="D486" s="159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>
      <c r="A487" s="158"/>
      <c r="B487" s="6"/>
      <c r="C487" s="6"/>
      <c r="D487" s="159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>
      <c r="A488" s="158"/>
      <c r="B488" s="6"/>
      <c r="C488" s="6"/>
      <c r="D488" s="159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>
      <c r="A489" s="158"/>
      <c r="B489" s="6"/>
      <c r="C489" s="6"/>
      <c r="D489" s="159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>
      <c r="A490" s="158"/>
      <c r="B490" s="6"/>
      <c r="C490" s="6"/>
      <c r="D490" s="159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>
      <c r="A491" s="158"/>
      <c r="B491" s="6"/>
      <c r="C491" s="6"/>
      <c r="D491" s="159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>
      <c r="A492" s="158"/>
      <c r="B492" s="6"/>
      <c r="C492" s="6"/>
      <c r="D492" s="159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>
      <c r="A493" s="158"/>
      <c r="B493" s="6"/>
      <c r="C493" s="6"/>
      <c r="D493" s="159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>
      <c r="A494" s="158"/>
      <c r="B494" s="6"/>
      <c r="C494" s="6"/>
      <c r="D494" s="159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>
      <c r="A495" s="158"/>
      <c r="B495" s="6"/>
      <c r="C495" s="6"/>
      <c r="D495" s="159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>
      <c r="A496" s="158"/>
      <c r="B496" s="6"/>
      <c r="C496" s="6"/>
      <c r="D496" s="159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>
      <c r="A497" s="158"/>
      <c r="B497" s="6"/>
      <c r="C497" s="6"/>
      <c r="D497" s="159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>
      <c r="A498" s="158"/>
      <c r="B498" s="6"/>
      <c r="C498" s="6"/>
      <c r="D498" s="159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>
      <c r="A499" s="158"/>
      <c r="B499" s="6"/>
      <c r="C499" s="6"/>
      <c r="D499" s="159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>
      <c r="A500" s="158"/>
      <c r="B500" s="6"/>
      <c r="C500" s="6"/>
      <c r="D500" s="159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>
      <c r="A501" s="158"/>
      <c r="B501" s="6"/>
      <c r="C501" s="6"/>
      <c r="D501" s="159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>
      <c r="A502" s="158"/>
      <c r="B502" s="6"/>
      <c r="C502" s="6"/>
      <c r="D502" s="159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>
      <c r="A503" s="158"/>
      <c r="B503" s="6"/>
      <c r="C503" s="6"/>
      <c r="D503" s="159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>
      <c r="A504" s="158"/>
      <c r="B504" s="6"/>
      <c r="C504" s="6"/>
      <c r="D504" s="159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>
      <c r="A505" s="158"/>
      <c r="B505" s="6"/>
      <c r="C505" s="6"/>
      <c r="D505" s="159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>
      <c r="A506" s="158"/>
      <c r="B506" s="6"/>
      <c r="C506" s="6"/>
      <c r="D506" s="159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>
      <c r="A507" s="158"/>
      <c r="B507" s="6"/>
      <c r="C507" s="6"/>
      <c r="D507" s="159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>
      <c r="A508" s="158"/>
      <c r="B508" s="6"/>
      <c r="C508" s="6"/>
      <c r="D508" s="159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>
      <c r="A509" s="158"/>
      <c r="B509" s="6"/>
      <c r="C509" s="6"/>
      <c r="D509" s="159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>
      <c r="A510" s="158"/>
      <c r="B510" s="6"/>
      <c r="C510" s="6"/>
      <c r="D510" s="159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>
      <c r="A511" s="158"/>
      <c r="B511" s="6"/>
      <c r="C511" s="6"/>
      <c r="D511" s="159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>
      <c r="A512" s="158"/>
      <c r="B512" s="6"/>
      <c r="C512" s="6"/>
      <c r="D512" s="159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>
      <c r="A513" s="158"/>
      <c r="B513" s="6"/>
      <c r="C513" s="6"/>
      <c r="D513" s="159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>
      <c r="A514" s="158"/>
      <c r="B514" s="6"/>
      <c r="C514" s="6"/>
      <c r="D514" s="159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>
      <c r="A515" s="158"/>
      <c r="B515" s="6"/>
      <c r="C515" s="6"/>
      <c r="D515" s="159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>
      <c r="A516" s="158"/>
      <c r="B516" s="6"/>
      <c r="C516" s="6"/>
      <c r="D516" s="159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>
      <c r="A517" s="158"/>
      <c r="B517" s="6"/>
      <c r="C517" s="6"/>
      <c r="D517" s="159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>
      <c r="A518" s="158"/>
      <c r="B518" s="6"/>
      <c r="C518" s="6"/>
      <c r="D518" s="159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>
      <c r="A519" s="158"/>
      <c r="B519" s="6"/>
      <c r="C519" s="6"/>
      <c r="D519" s="159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>
      <c r="A520" s="158"/>
      <c r="B520" s="6"/>
      <c r="C520" s="6"/>
      <c r="D520" s="159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>
      <c r="A521" s="158"/>
      <c r="B521" s="6"/>
      <c r="C521" s="6"/>
      <c r="D521" s="159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>
      <c r="A522" s="158"/>
      <c r="B522" s="6"/>
      <c r="C522" s="6"/>
      <c r="D522" s="159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>
      <c r="A523" s="158"/>
      <c r="B523" s="6"/>
      <c r="C523" s="6"/>
      <c r="D523" s="159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>
      <c r="A524" s="158"/>
      <c r="B524" s="6"/>
      <c r="C524" s="6"/>
      <c r="D524" s="159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>
      <c r="A525" s="158"/>
      <c r="B525" s="6"/>
      <c r="C525" s="6"/>
      <c r="D525" s="159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>
      <c r="A526" s="158"/>
      <c r="B526" s="6"/>
      <c r="C526" s="6"/>
      <c r="D526" s="159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>
      <c r="A527" s="158"/>
      <c r="B527" s="6"/>
      <c r="C527" s="6"/>
      <c r="D527" s="159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>
      <c r="A528" s="158"/>
      <c r="B528" s="6"/>
      <c r="C528" s="6"/>
      <c r="D528" s="159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>
      <c r="A529" s="158"/>
      <c r="B529" s="6"/>
      <c r="C529" s="6"/>
      <c r="D529" s="159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>
      <c r="A530" s="158"/>
      <c r="B530" s="6"/>
      <c r="C530" s="6"/>
      <c r="D530" s="159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>
      <c r="A531" s="158"/>
      <c r="B531" s="6"/>
      <c r="C531" s="6"/>
      <c r="D531" s="159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>
      <c r="A532" s="158"/>
      <c r="B532" s="6"/>
      <c r="C532" s="6"/>
      <c r="D532" s="159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>
      <c r="A533" s="158"/>
      <c r="B533" s="6"/>
      <c r="C533" s="6"/>
      <c r="D533" s="159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>
      <c r="A534" s="158"/>
      <c r="B534" s="6"/>
      <c r="C534" s="6"/>
      <c r="D534" s="159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>
      <c r="A535" s="158"/>
      <c r="B535" s="6"/>
      <c r="C535" s="6"/>
      <c r="D535" s="159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>
      <c r="A536" s="158"/>
      <c r="B536" s="6"/>
      <c r="C536" s="6"/>
      <c r="D536" s="159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>
      <c r="A537" s="158"/>
      <c r="B537" s="6"/>
      <c r="C537" s="6"/>
      <c r="D537" s="159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>
      <c r="A538" s="158"/>
      <c r="B538" s="6"/>
      <c r="C538" s="6"/>
      <c r="D538" s="159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>
      <c r="A539" s="158"/>
      <c r="B539" s="6"/>
      <c r="C539" s="6"/>
      <c r="D539" s="159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>
      <c r="A540" s="158"/>
      <c r="B540" s="6"/>
      <c r="C540" s="6"/>
      <c r="D540" s="159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>
      <c r="A541" s="158"/>
      <c r="B541" s="6"/>
      <c r="C541" s="6"/>
      <c r="D541" s="159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>
      <c r="A542" s="158"/>
      <c r="B542" s="6"/>
      <c r="C542" s="6"/>
      <c r="D542" s="159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>
      <c r="A543" s="158"/>
      <c r="B543" s="6"/>
      <c r="C543" s="6"/>
      <c r="D543" s="159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>
      <c r="A544" s="158"/>
      <c r="B544" s="6"/>
      <c r="C544" s="6"/>
      <c r="D544" s="159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>
      <c r="A545" s="158"/>
      <c r="B545" s="6"/>
      <c r="C545" s="6"/>
      <c r="D545" s="159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>
      <c r="A546" s="158"/>
      <c r="B546" s="6"/>
      <c r="C546" s="6"/>
      <c r="D546" s="159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>
      <c r="A547" s="158"/>
      <c r="B547" s="6"/>
      <c r="C547" s="6"/>
      <c r="D547" s="159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>
      <c r="A548" s="158"/>
      <c r="B548" s="6"/>
      <c r="C548" s="6"/>
      <c r="D548" s="159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>
      <c r="A549" s="158"/>
      <c r="B549" s="6"/>
      <c r="C549" s="6"/>
      <c r="D549" s="159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>
      <c r="A550" s="158"/>
      <c r="B550" s="6"/>
      <c r="C550" s="6"/>
      <c r="D550" s="159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>
      <c r="A551" s="158"/>
      <c r="B551" s="6"/>
      <c r="C551" s="6"/>
      <c r="D551" s="159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>
      <c r="A552" s="158"/>
      <c r="B552" s="6"/>
      <c r="C552" s="6"/>
      <c r="D552" s="159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>
      <c r="A553" s="158"/>
      <c r="B553" s="6"/>
      <c r="C553" s="6"/>
      <c r="D553" s="159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>
      <c r="A554" s="158"/>
      <c r="B554" s="6"/>
      <c r="C554" s="6"/>
      <c r="D554" s="159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>
      <c r="A555" s="158"/>
      <c r="B555" s="6"/>
      <c r="C555" s="6"/>
      <c r="D555" s="159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>
      <c r="A556" s="158"/>
      <c r="B556" s="6"/>
      <c r="C556" s="6"/>
      <c r="D556" s="159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>
      <c r="A557" s="158"/>
      <c r="B557" s="6"/>
      <c r="C557" s="6"/>
      <c r="D557" s="159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>
      <c r="A558" s="158"/>
      <c r="B558" s="6"/>
      <c r="C558" s="6"/>
      <c r="D558" s="159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>
      <c r="A559" s="158"/>
      <c r="B559" s="6"/>
      <c r="C559" s="6"/>
      <c r="D559" s="159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>
      <c r="A560" s="158"/>
      <c r="B560" s="6"/>
      <c r="C560" s="6"/>
      <c r="D560" s="159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>
      <c r="A561" s="158"/>
      <c r="B561" s="6"/>
      <c r="C561" s="6"/>
      <c r="D561" s="159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>
      <c r="A562" s="158"/>
      <c r="B562" s="6"/>
      <c r="C562" s="6"/>
      <c r="D562" s="159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>
      <c r="A563" s="158"/>
      <c r="B563" s="6"/>
      <c r="C563" s="6"/>
      <c r="D563" s="159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>
      <c r="A564" s="158"/>
      <c r="B564" s="6"/>
      <c r="C564" s="6"/>
      <c r="D564" s="159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>
      <c r="A565" s="158"/>
      <c r="B565" s="6"/>
      <c r="C565" s="6"/>
      <c r="D565" s="159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>
      <c r="A566" s="158"/>
      <c r="B566" s="6"/>
      <c r="C566" s="6"/>
      <c r="D566" s="159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>
      <c r="A567" s="158"/>
      <c r="B567" s="6"/>
      <c r="C567" s="6"/>
      <c r="D567" s="159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>
      <c r="A568" s="158"/>
      <c r="B568" s="6"/>
      <c r="C568" s="6"/>
      <c r="D568" s="159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>
      <c r="A569" s="158"/>
      <c r="B569" s="6"/>
      <c r="C569" s="6"/>
      <c r="D569" s="159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>
      <c r="A570" s="158"/>
      <c r="B570" s="6"/>
      <c r="C570" s="6"/>
      <c r="D570" s="159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>
      <c r="A571" s="158"/>
      <c r="B571" s="6"/>
      <c r="C571" s="6"/>
      <c r="D571" s="159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>
      <c r="A572" s="158"/>
      <c r="B572" s="6"/>
      <c r="C572" s="6"/>
      <c r="D572" s="159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>
      <c r="A573" s="158"/>
      <c r="B573" s="6"/>
      <c r="C573" s="6"/>
      <c r="D573" s="159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>
      <c r="A574" s="158"/>
      <c r="B574" s="6"/>
      <c r="C574" s="6"/>
      <c r="D574" s="159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>
      <c r="A575" s="158"/>
      <c r="B575" s="6"/>
      <c r="C575" s="6"/>
      <c r="D575" s="159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>
      <c r="A576" s="158"/>
      <c r="B576" s="6"/>
      <c r="C576" s="6"/>
      <c r="D576" s="159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>
      <c r="A577" s="158"/>
      <c r="B577" s="6"/>
      <c r="C577" s="6"/>
      <c r="D577" s="159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>
      <c r="A578" s="158"/>
      <c r="B578" s="6"/>
      <c r="C578" s="6"/>
      <c r="D578" s="159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>
      <c r="A579" s="158"/>
      <c r="B579" s="6"/>
      <c r="C579" s="6"/>
      <c r="D579" s="159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>
      <c r="A580" s="158"/>
      <c r="B580" s="6"/>
      <c r="C580" s="6"/>
      <c r="D580" s="159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>
      <c r="A581" s="158"/>
      <c r="B581" s="6"/>
      <c r="C581" s="6"/>
      <c r="D581" s="159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>
      <c r="A582" s="158"/>
      <c r="B582" s="6"/>
      <c r="C582" s="6"/>
      <c r="D582" s="159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>
      <c r="A583" s="158"/>
      <c r="B583" s="6"/>
      <c r="C583" s="6"/>
      <c r="D583" s="159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>
      <c r="A584" s="158"/>
      <c r="B584" s="6"/>
      <c r="C584" s="6"/>
      <c r="D584" s="159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>
      <c r="A585" s="158"/>
      <c r="B585" s="6"/>
      <c r="C585" s="6"/>
      <c r="D585" s="159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>
      <c r="A586" s="158"/>
      <c r="B586" s="6"/>
      <c r="C586" s="6"/>
      <c r="D586" s="159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>
      <c r="A587" s="158"/>
      <c r="B587" s="6"/>
      <c r="C587" s="6"/>
      <c r="D587" s="159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>
      <c r="A588" s="158"/>
      <c r="B588" s="6"/>
      <c r="C588" s="6"/>
      <c r="D588" s="159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>
      <c r="A589" s="158"/>
      <c r="B589" s="6"/>
      <c r="C589" s="6"/>
      <c r="D589" s="159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>
      <c r="A590" s="158"/>
      <c r="B590" s="6"/>
      <c r="C590" s="6"/>
      <c r="D590" s="159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>
      <c r="A591" s="158"/>
      <c r="B591" s="6"/>
      <c r="C591" s="6"/>
      <c r="D591" s="159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>
      <c r="A592" s="158"/>
      <c r="B592" s="6"/>
      <c r="C592" s="6"/>
      <c r="D592" s="159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>
      <c r="A593" s="158"/>
      <c r="B593" s="6"/>
      <c r="C593" s="6"/>
      <c r="D593" s="159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>
      <c r="A594" s="158"/>
      <c r="B594" s="6"/>
      <c r="C594" s="6"/>
      <c r="D594" s="159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>
      <c r="A595" s="158"/>
      <c r="B595" s="6"/>
      <c r="C595" s="6"/>
      <c r="D595" s="159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>
      <c r="A596" s="158"/>
      <c r="B596" s="6"/>
      <c r="C596" s="6"/>
      <c r="D596" s="159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>
      <c r="A597" s="158"/>
      <c r="B597" s="6"/>
      <c r="C597" s="6"/>
      <c r="D597" s="159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>
      <c r="A598" s="158"/>
      <c r="B598" s="6"/>
      <c r="C598" s="6"/>
      <c r="D598" s="159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>
      <c r="A599" s="158"/>
      <c r="B599" s="6"/>
      <c r="C599" s="6"/>
      <c r="D599" s="159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>
      <c r="A600" s="158"/>
      <c r="B600" s="6"/>
      <c r="C600" s="6"/>
      <c r="D600" s="159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>
      <c r="A601" s="158"/>
      <c r="B601" s="6"/>
      <c r="C601" s="6"/>
      <c r="D601" s="159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>
      <c r="A602" s="158"/>
      <c r="B602" s="6"/>
      <c r="C602" s="6"/>
      <c r="D602" s="159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>
      <c r="A603" s="158"/>
      <c r="B603" s="6"/>
      <c r="C603" s="6"/>
      <c r="D603" s="159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>
      <c r="A604" s="158"/>
      <c r="B604" s="6"/>
      <c r="C604" s="6"/>
      <c r="D604" s="159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>
      <c r="A605" s="158"/>
      <c r="B605" s="6"/>
      <c r="C605" s="6"/>
      <c r="D605" s="159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>
      <c r="A606" s="158"/>
      <c r="B606" s="6"/>
      <c r="C606" s="6"/>
      <c r="D606" s="159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>
      <c r="A607" s="158"/>
      <c r="B607" s="6"/>
      <c r="C607" s="6"/>
      <c r="D607" s="159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>
      <c r="A608" s="158"/>
      <c r="B608" s="6"/>
      <c r="C608" s="6"/>
      <c r="D608" s="159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>
      <c r="A609" s="158"/>
      <c r="B609" s="6"/>
      <c r="C609" s="6"/>
      <c r="D609" s="159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>
      <c r="A610" s="158"/>
      <c r="B610" s="6"/>
      <c r="C610" s="6"/>
      <c r="D610" s="159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>
      <c r="A611" s="158"/>
      <c r="B611" s="6"/>
      <c r="C611" s="6"/>
      <c r="D611" s="159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>
      <c r="A612" s="158"/>
      <c r="B612" s="6"/>
      <c r="C612" s="6"/>
      <c r="D612" s="159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>
      <c r="A613" s="158"/>
      <c r="B613" s="6"/>
      <c r="C613" s="6"/>
      <c r="D613" s="159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>
      <c r="A614" s="158"/>
      <c r="B614" s="6"/>
      <c r="C614" s="6"/>
      <c r="D614" s="159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>
      <c r="A615" s="158"/>
      <c r="B615" s="6"/>
      <c r="C615" s="6"/>
      <c r="D615" s="159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>
      <c r="A616" s="158"/>
      <c r="B616" s="6"/>
      <c r="C616" s="6"/>
      <c r="D616" s="159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>
      <c r="A617" s="158"/>
      <c r="B617" s="6"/>
      <c r="C617" s="6"/>
      <c r="D617" s="159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>
      <c r="A618" s="158"/>
      <c r="B618" s="6"/>
      <c r="C618" s="6"/>
      <c r="D618" s="159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>
      <c r="A619" s="158"/>
      <c r="B619" s="6"/>
      <c r="C619" s="6"/>
      <c r="D619" s="159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>
      <c r="A620" s="158"/>
      <c r="B620" s="6"/>
      <c r="C620" s="6"/>
      <c r="D620" s="159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>
      <c r="A621" s="158"/>
      <c r="B621" s="6"/>
      <c r="C621" s="6"/>
      <c r="D621" s="159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>
      <c r="A622" s="158"/>
      <c r="B622" s="6"/>
      <c r="C622" s="6"/>
      <c r="D622" s="159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>
      <c r="A623" s="158"/>
      <c r="B623" s="6"/>
      <c r="C623" s="6"/>
      <c r="D623" s="159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>
      <c r="A624" s="158"/>
      <c r="B624" s="6"/>
      <c r="C624" s="6"/>
      <c r="D624" s="159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>
      <c r="A625" s="158"/>
      <c r="B625" s="6"/>
      <c r="C625" s="6"/>
      <c r="D625" s="159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>
      <c r="A626" s="158"/>
      <c r="B626" s="6"/>
      <c r="C626" s="6"/>
      <c r="D626" s="159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>
      <c r="A627" s="158"/>
      <c r="B627" s="6"/>
      <c r="C627" s="6"/>
      <c r="D627" s="159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>
      <c r="A628" s="158"/>
      <c r="B628" s="6"/>
      <c r="C628" s="6"/>
      <c r="D628" s="159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>
      <c r="A629" s="158"/>
      <c r="B629" s="6"/>
      <c r="C629" s="6"/>
      <c r="D629" s="159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>
      <c r="A630" s="158"/>
      <c r="B630" s="6"/>
      <c r="C630" s="6"/>
      <c r="D630" s="159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>
      <c r="A631" s="158"/>
      <c r="B631" s="6"/>
      <c r="C631" s="6"/>
      <c r="D631" s="159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>
      <c r="A632" s="158"/>
      <c r="B632" s="6"/>
      <c r="C632" s="6"/>
      <c r="D632" s="159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>
      <c r="A633" s="158"/>
      <c r="B633" s="6"/>
      <c r="C633" s="6"/>
      <c r="D633" s="159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>
      <c r="A634" s="158"/>
      <c r="B634" s="6"/>
      <c r="C634" s="6"/>
      <c r="D634" s="159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>
      <c r="A635" s="158"/>
      <c r="B635" s="6"/>
      <c r="C635" s="6"/>
      <c r="D635" s="159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>
      <c r="A636" s="158"/>
      <c r="B636" s="6"/>
      <c r="C636" s="6"/>
      <c r="D636" s="159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>
      <c r="A637" s="158"/>
      <c r="B637" s="6"/>
      <c r="C637" s="6"/>
      <c r="D637" s="159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>
      <c r="A638" s="158"/>
      <c r="B638" s="6"/>
      <c r="C638" s="6"/>
      <c r="D638" s="159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>
      <c r="A639" s="158"/>
      <c r="B639" s="6"/>
      <c r="C639" s="6"/>
      <c r="D639" s="159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>
      <c r="A640" s="158"/>
      <c r="B640" s="6"/>
      <c r="C640" s="6"/>
      <c r="D640" s="159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>
      <c r="A641" s="158"/>
      <c r="B641" s="6"/>
      <c r="C641" s="6"/>
      <c r="D641" s="159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>
      <c r="A642" s="158"/>
      <c r="B642" s="6"/>
      <c r="C642" s="6"/>
      <c r="D642" s="159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>
      <c r="A643" s="158"/>
      <c r="B643" s="6"/>
      <c r="C643" s="6"/>
      <c r="D643" s="159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>
      <c r="A644" s="158"/>
      <c r="B644" s="6"/>
      <c r="C644" s="6"/>
      <c r="D644" s="159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>
      <c r="A645" s="158"/>
      <c r="B645" s="6"/>
      <c r="C645" s="6"/>
      <c r="D645" s="159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>
      <c r="A646" s="158"/>
      <c r="B646" s="6"/>
      <c r="C646" s="6"/>
      <c r="D646" s="159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>
      <c r="A647" s="158"/>
      <c r="B647" s="6"/>
      <c r="C647" s="6"/>
      <c r="D647" s="159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>
      <c r="A648" s="158"/>
      <c r="B648" s="6"/>
      <c r="C648" s="6"/>
      <c r="D648" s="159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>
      <c r="A649" s="158"/>
      <c r="B649" s="6"/>
      <c r="C649" s="6"/>
      <c r="D649" s="159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>
      <c r="A650" s="158"/>
      <c r="B650" s="6"/>
      <c r="C650" s="6"/>
      <c r="D650" s="159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>
      <c r="A651" s="158"/>
      <c r="B651" s="6"/>
      <c r="C651" s="6"/>
      <c r="D651" s="159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>
      <c r="A652" s="158"/>
      <c r="B652" s="6"/>
      <c r="C652" s="6"/>
      <c r="D652" s="159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>
      <c r="A653" s="158"/>
      <c r="B653" s="6"/>
      <c r="C653" s="6"/>
      <c r="D653" s="159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>
      <c r="A654" s="158"/>
      <c r="B654" s="6"/>
      <c r="C654" s="6"/>
      <c r="D654" s="159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>
      <c r="A655" s="158"/>
      <c r="B655" s="6"/>
      <c r="C655" s="6"/>
      <c r="D655" s="159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>
      <c r="A656" s="158"/>
      <c r="B656" s="6"/>
      <c r="C656" s="6"/>
      <c r="D656" s="159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>
      <c r="A657" s="158"/>
      <c r="B657" s="6"/>
      <c r="C657" s="6"/>
      <c r="D657" s="159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>
      <c r="A658" s="158"/>
      <c r="B658" s="6"/>
      <c r="C658" s="6"/>
      <c r="D658" s="159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>
      <c r="A659" s="158"/>
      <c r="B659" s="6"/>
      <c r="C659" s="6"/>
      <c r="D659" s="159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>
      <c r="A660" s="158"/>
      <c r="B660" s="6"/>
      <c r="C660" s="6"/>
      <c r="D660" s="159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>
      <c r="A661" s="158"/>
      <c r="B661" s="6"/>
      <c r="C661" s="6"/>
      <c r="D661" s="159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>
      <c r="A662" s="158"/>
      <c r="B662" s="6"/>
      <c r="C662" s="6"/>
      <c r="D662" s="159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>
      <c r="A663" s="158"/>
      <c r="B663" s="6"/>
      <c r="C663" s="6"/>
      <c r="D663" s="159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>
      <c r="A664" s="158"/>
      <c r="B664" s="6"/>
      <c r="C664" s="6"/>
      <c r="D664" s="159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>
      <c r="A665" s="158"/>
      <c r="B665" s="6"/>
      <c r="C665" s="6"/>
      <c r="D665" s="159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>
      <c r="A666" s="158"/>
      <c r="B666" s="6"/>
      <c r="C666" s="6"/>
      <c r="D666" s="159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>
      <c r="A667" s="158"/>
      <c r="B667" s="6"/>
      <c r="C667" s="6"/>
      <c r="D667" s="159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>
      <c r="A668" s="158"/>
      <c r="B668" s="6"/>
      <c r="C668" s="6"/>
      <c r="D668" s="159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>
      <c r="A669" s="158"/>
      <c r="B669" s="6"/>
      <c r="C669" s="6"/>
      <c r="D669" s="159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>
      <c r="A670" s="158"/>
      <c r="B670" s="6"/>
      <c r="C670" s="6"/>
      <c r="D670" s="159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>
      <c r="A671" s="158"/>
      <c r="B671" s="6"/>
      <c r="C671" s="6"/>
      <c r="D671" s="159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>
      <c r="A672" s="158"/>
      <c r="B672" s="6"/>
      <c r="C672" s="6"/>
      <c r="D672" s="159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>
      <c r="A673" s="158"/>
      <c r="B673" s="6"/>
      <c r="C673" s="6"/>
      <c r="D673" s="159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>
      <c r="A674" s="158"/>
      <c r="B674" s="6"/>
      <c r="C674" s="6"/>
      <c r="D674" s="159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>
      <c r="A675" s="158"/>
      <c r="B675" s="6"/>
      <c r="C675" s="6"/>
      <c r="D675" s="159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>
      <c r="A676" s="158"/>
      <c r="B676" s="6"/>
      <c r="C676" s="6"/>
      <c r="D676" s="159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>
      <c r="A677" s="158"/>
      <c r="B677" s="6"/>
      <c r="C677" s="6"/>
      <c r="D677" s="159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>
      <c r="A678" s="158"/>
      <c r="B678" s="6"/>
      <c r="C678" s="6"/>
      <c r="D678" s="159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>
      <c r="A679" s="158"/>
      <c r="B679" s="6"/>
      <c r="C679" s="6"/>
      <c r="D679" s="159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>
      <c r="A680" s="158"/>
      <c r="B680" s="6"/>
      <c r="C680" s="6"/>
      <c r="D680" s="159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>
      <c r="A681" s="158"/>
      <c r="B681" s="6"/>
      <c r="C681" s="6"/>
      <c r="D681" s="159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>
      <c r="A682" s="158"/>
      <c r="B682" s="6"/>
      <c r="C682" s="6"/>
      <c r="D682" s="159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>
      <c r="A683" s="158"/>
      <c r="B683" s="6"/>
      <c r="C683" s="6"/>
      <c r="D683" s="159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>
      <c r="A684" s="158"/>
      <c r="B684" s="6"/>
      <c r="C684" s="6"/>
      <c r="D684" s="159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>
      <c r="A685" s="158"/>
      <c r="B685" s="6"/>
      <c r="C685" s="6"/>
      <c r="D685" s="159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>
      <c r="A686" s="158"/>
      <c r="B686" s="6"/>
      <c r="C686" s="6"/>
      <c r="D686" s="159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>
      <c r="A687" s="158"/>
      <c r="B687" s="6"/>
      <c r="C687" s="6"/>
      <c r="D687" s="159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>
      <c r="A688" s="158"/>
      <c r="B688" s="6"/>
      <c r="C688" s="6"/>
      <c r="D688" s="159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>
      <c r="A689" s="158"/>
      <c r="B689" s="6"/>
      <c r="C689" s="6"/>
      <c r="D689" s="159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>
      <c r="A690" s="158"/>
      <c r="B690" s="6"/>
      <c r="C690" s="6"/>
      <c r="D690" s="159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>
      <c r="A691" s="158"/>
      <c r="B691" s="6"/>
      <c r="C691" s="6"/>
      <c r="D691" s="159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>
      <c r="A692" s="158"/>
      <c r="B692" s="6"/>
      <c r="C692" s="6"/>
      <c r="D692" s="159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>
      <c r="A693" s="158"/>
      <c r="B693" s="6"/>
      <c r="C693" s="6"/>
      <c r="D693" s="159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>
      <c r="A694" s="158"/>
      <c r="B694" s="6"/>
      <c r="C694" s="6"/>
      <c r="D694" s="159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>
      <c r="A695" s="158"/>
      <c r="B695" s="6"/>
      <c r="C695" s="6"/>
      <c r="D695" s="159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>
      <c r="A696" s="158"/>
      <c r="B696" s="6"/>
      <c r="C696" s="6"/>
      <c r="D696" s="159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>
      <c r="A697" s="158"/>
      <c r="B697" s="6"/>
      <c r="C697" s="6"/>
      <c r="D697" s="159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>
      <c r="A698" s="158"/>
      <c r="B698" s="6"/>
      <c r="C698" s="6"/>
      <c r="D698" s="159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>
      <c r="A699" s="158"/>
      <c r="B699" s="6"/>
      <c r="C699" s="6"/>
      <c r="D699" s="159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>
      <c r="A700" s="158"/>
      <c r="B700" s="6"/>
      <c r="C700" s="6"/>
      <c r="D700" s="159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>
      <c r="A701" s="158"/>
      <c r="B701" s="6"/>
      <c r="C701" s="6"/>
      <c r="D701" s="159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>
      <c r="A702" s="158"/>
      <c r="B702" s="6"/>
      <c r="C702" s="6"/>
      <c r="D702" s="159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>
      <c r="A703" s="158"/>
      <c r="B703" s="6"/>
      <c r="C703" s="6"/>
      <c r="D703" s="159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>
      <c r="A704" s="158"/>
      <c r="B704" s="6"/>
      <c r="C704" s="6"/>
      <c r="D704" s="159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>
      <c r="A705" s="158"/>
      <c r="B705" s="6"/>
      <c r="C705" s="6"/>
      <c r="D705" s="159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>
      <c r="A706" s="158"/>
      <c r="B706" s="6"/>
      <c r="C706" s="6"/>
      <c r="D706" s="159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>
      <c r="A707" s="158"/>
      <c r="B707" s="6"/>
      <c r="C707" s="6"/>
      <c r="D707" s="159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>
      <c r="A708" s="158"/>
      <c r="B708" s="6"/>
      <c r="C708" s="6"/>
      <c r="D708" s="159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>
      <c r="A709" s="158"/>
      <c r="B709" s="6"/>
      <c r="C709" s="6"/>
      <c r="D709" s="159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>
      <c r="A710" s="158"/>
      <c r="B710" s="6"/>
      <c r="C710" s="6"/>
      <c r="D710" s="159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>
      <c r="A711" s="158"/>
      <c r="B711" s="6"/>
      <c r="C711" s="6"/>
      <c r="D711" s="159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>
      <c r="A712" s="158"/>
      <c r="B712" s="6"/>
      <c r="C712" s="6"/>
      <c r="D712" s="159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>
      <c r="A713" s="158"/>
      <c r="B713" s="6"/>
      <c r="C713" s="6"/>
      <c r="D713" s="159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>
      <c r="A714" s="158"/>
      <c r="B714" s="6"/>
      <c r="C714" s="6"/>
      <c r="D714" s="159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>
      <c r="A715" s="158"/>
      <c r="B715" s="6"/>
      <c r="C715" s="6"/>
      <c r="D715" s="159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>
      <c r="A716" s="158"/>
      <c r="B716" s="6"/>
      <c r="C716" s="6"/>
      <c r="D716" s="159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>
      <c r="A717" s="158"/>
      <c r="B717" s="6"/>
      <c r="C717" s="6"/>
      <c r="D717" s="159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>
      <c r="A718" s="158"/>
      <c r="B718" s="6"/>
      <c r="C718" s="6"/>
      <c r="D718" s="159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>
      <c r="A719" s="158"/>
      <c r="B719" s="6"/>
      <c r="C719" s="6"/>
      <c r="D719" s="159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>
      <c r="A720" s="158"/>
      <c r="B720" s="6"/>
      <c r="C720" s="6"/>
      <c r="D720" s="159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>
      <c r="A721" s="158"/>
      <c r="B721" s="6"/>
      <c r="C721" s="6"/>
      <c r="D721" s="159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>
      <c r="A722" s="158"/>
      <c r="B722" s="6"/>
      <c r="C722" s="6"/>
      <c r="D722" s="159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>
      <c r="A723" s="158"/>
      <c r="B723" s="6"/>
      <c r="C723" s="6"/>
      <c r="D723" s="159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>
      <c r="A724" s="158"/>
      <c r="B724" s="6"/>
      <c r="C724" s="6"/>
      <c r="D724" s="159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>
      <c r="A725" s="158"/>
      <c r="B725" s="6"/>
      <c r="C725" s="6"/>
      <c r="D725" s="159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>
      <c r="A726" s="158"/>
      <c r="B726" s="6"/>
      <c r="C726" s="6"/>
      <c r="D726" s="159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>
      <c r="A727" s="158"/>
      <c r="B727" s="6"/>
      <c r="C727" s="6"/>
      <c r="D727" s="159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>
      <c r="A728" s="158"/>
      <c r="B728" s="6"/>
      <c r="C728" s="6"/>
      <c r="D728" s="159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>
      <c r="A729" s="158"/>
      <c r="B729" s="6"/>
      <c r="C729" s="6"/>
      <c r="D729" s="159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>
      <c r="A730" s="158"/>
      <c r="B730" s="6"/>
      <c r="C730" s="6"/>
      <c r="D730" s="159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>
      <c r="A731" s="158"/>
      <c r="B731" s="6"/>
      <c r="C731" s="6"/>
      <c r="D731" s="159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>
      <c r="A732" s="158"/>
      <c r="B732" s="6"/>
      <c r="C732" s="6"/>
      <c r="D732" s="159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>
      <c r="A733" s="158"/>
      <c r="B733" s="6"/>
      <c r="C733" s="6"/>
      <c r="D733" s="159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>
      <c r="A734" s="158"/>
      <c r="B734" s="6"/>
      <c r="C734" s="6"/>
      <c r="D734" s="159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>
      <c r="A735" s="158"/>
      <c r="B735" s="6"/>
      <c r="C735" s="6"/>
      <c r="D735" s="159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>
      <c r="A736" s="158"/>
      <c r="B736" s="6"/>
      <c r="C736" s="6"/>
      <c r="D736" s="159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>
      <c r="A737" s="158"/>
      <c r="B737" s="6"/>
      <c r="C737" s="6"/>
      <c r="D737" s="159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>
      <c r="A738" s="158"/>
      <c r="B738" s="6"/>
      <c r="C738" s="6"/>
      <c r="D738" s="159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>
      <c r="A739" s="158"/>
      <c r="B739" s="6"/>
      <c r="C739" s="6"/>
      <c r="D739" s="159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>
      <c r="A740" s="158"/>
      <c r="B740" s="6"/>
      <c r="C740" s="6"/>
      <c r="D740" s="159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>
      <c r="A741" s="158"/>
      <c r="B741" s="6"/>
      <c r="C741" s="6"/>
      <c r="D741" s="159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>
      <c r="A742" s="158"/>
      <c r="B742" s="6"/>
      <c r="C742" s="6"/>
      <c r="D742" s="159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>
      <c r="A743" s="158"/>
      <c r="B743" s="6"/>
      <c r="C743" s="6"/>
      <c r="D743" s="159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>
      <c r="A744" s="158"/>
      <c r="B744" s="6"/>
      <c r="C744" s="6"/>
      <c r="D744" s="159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>
      <c r="A745" s="158"/>
      <c r="B745" s="6"/>
      <c r="C745" s="6"/>
      <c r="D745" s="159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>
      <c r="A746" s="158"/>
      <c r="B746" s="6"/>
      <c r="C746" s="6"/>
      <c r="D746" s="159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>
      <c r="A747" s="158"/>
      <c r="B747" s="6"/>
      <c r="C747" s="6"/>
      <c r="D747" s="159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>
      <c r="A748" s="158"/>
      <c r="B748" s="6"/>
      <c r="C748" s="6"/>
      <c r="D748" s="159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>
      <c r="A749" s="158"/>
      <c r="B749" s="6"/>
      <c r="C749" s="6"/>
      <c r="D749" s="159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>
      <c r="A750" s="158"/>
      <c r="B750" s="6"/>
      <c r="C750" s="6"/>
      <c r="D750" s="159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>
      <c r="A751" s="158"/>
      <c r="B751" s="6"/>
      <c r="C751" s="6"/>
      <c r="D751" s="159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>
      <c r="A752" s="158"/>
      <c r="B752" s="6"/>
      <c r="C752" s="6"/>
      <c r="D752" s="159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>
      <c r="A753" s="158"/>
      <c r="B753" s="6"/>
      <c r="C753" s="6"/>
      <c r="D753" s="159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>
      <c r="A754" s="158"/>
      <c r="B754" s="6"/>
      <c r="C754" s="6"/>
      <c r="D754" s="159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>
      <c r="A755" s="158"/>
      <c r="B755" s="6"/>
      <c r="C755" s="6"/>
      <c r="D755" s="159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>
      <c r="A756" s="158"/>
      <c r="B756" s="6"/>
      <c r="C756" s="6"/>
      <c r="D756" s="159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>
      <c r="A757" s="158"/>
      <c r="B757" s="6"/>
      <c r="C757" s="6"/>
      <c r="D757" s="159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>
      <c r="A758" s="158"/>
      <c r="B758" s="6"/>
      <c r="C758" s="6"/>
      <c r="D758" s="159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>
      <c r="A759" s="158"/>
      <c r="B759" s="6"/>
      <c r="C759" s="6"/>
      <c r="D759" s="159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>
      <c r="A760" s="158"/>
      <c r="B760" s="6"/>
      <c r="C760" s="6"/>
      <c r="D760" s="159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>
      <c r="A761" s="158"/>
      <c r="B761" s="6"/>
      <c r="C761" s="6"/>
      <c r="D761" s="159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>
      <c r="A762" s="158"/>
      <c r="B762" s="6"/>
      <c r="C762" s="6"/>
      <c r="D762" s="159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>
      <c r="A763" s="158"/>
      <c r="B763" s="6"/>
      <c r="C763" s="6"/>
      <c r="D763" s="159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>
      <c r="A764" s="158"/>
      <c r="B764" s="6"/>
      <c r="C764" s="6"/>
      <c r="D764" s="159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>
      <c r="A765" s="158"/>
      <c r="B765" s="6"/>
      <c r="C765" s="6"/>
      <c r="D765" s="159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>
      <c r="A766" s="158"/>
      <c r="B766" s="6"/>
      <c r="C766" s="6"/>
      <c r="D766" s="159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>
      <c r="A767" s="158"/>
      <c r="B767" s="6"/>
      <c r="C767" s="6"/>
      <c r="D767" s="159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>
      <c r="A768" s="158"/>
      <c r="B768" s="6"/>
      <c r="C768" s="6"/>
      <c r="D768" s="159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>
      <c r="A769" s="158"/>
      <c r="B769" s="6"/>
      <c r="C769" s="6"/>
      <c r="D769" s="159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>
      <c r="A770" s="158"/>
      <c r="B770" s="6"/>
      <c r="C770" s="6"/>
      <c r="D770" s="159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>
      <c r="A771" s="158"/>
      <c r="B771" s="6"/>
      <c r="C771" s="6"/>
      <c r="D771" s="159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>
      <c r="A772" s="158"/>
      <c r="B772" s="6"/>
      <c r="C772" s="6"/>
      <c r="D772" s="159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>
      <c r="A773" s="158"/>
      <c r="B773" s="6"/>
      <c r="C773" s="6"/>
      <c r="D773" s="159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>
      <c r="A774" s="158"/>
      <c r="B774" s="6"/>
      <c r="C774" s="6"/>
      <c r="D774" s="159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>
      <c r="A775" s="158"/>
      <c r="B775" s="6"/>
      <c r="C775" s="6"/>
      <c r="D775" s="159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>
      <c r="A776" s="158"/>
      <c r="B776" s="6"/>
      <c r="C776" s="6"/>
      <c r="D776" s="159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>
      <c r="A777" s="158"/>
      <c r="B777" s="6"/>
      <c r="C777" s="6"/>
      <c r="D777" s="159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>
      <c r="A778" s="158"/>
      <c r="B778" s="6"/>
      <c r="C778" s="6"/>
      <c r="D778" s="159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>
      <c r="A779" s="158"/>
      <c r="B779" s="6"/>
      <c r="C779" s="6"/>
      <c r="D779" s="159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>
      <c r="A780" s="158"/>
      <c r="B780" s="6"/>
      <c r="C780" s="6"/>
      <c r="D780" s="159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>
      <c r="A781" s="158"/>
      <c r="B781" s="6"/>
      <c r="C781" s="6"/>
      <c r="D781" s="159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>
      <c r="A782" s="158"/>
      <c r="B782" s="6"/>
      <c r="C782" s="6"/>
      <c r="D782" s="159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>
      <c r="A783" s="158"/>
      <c r="B783" s="6"/>
      <c r="C783" s="6"/>
      <c r="D783" s="159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>
      <c r="A784" s="158"/>
      <c r="B784" s="6"/>
      <c r="C784" s="6"/>
      <c r="D784" s="159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>
      <c r="A785" s="158"/>
      <c r="B785" s="6"/>
      <c r="C785" s="6"/>
      <c r="D785" s="159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>
      <c r="A786" s="158"/>
      <c r="B786" s="6"/>
      <c r="C786" s="6"/>
      <c r="D786" s="159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>
      <c r="A787" s="158"/>
      <c r="B787" s="6"/>
      <c r="C787" s="6"/>
      <c r="D787" s="159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>
      <c r="A788" s="158"/>
      <c r="B788" s="6"/>
      <c r="C788" s="6"/>
      <c r="D788" s="159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>
      <c r="A789" s="158"/>
      <c r="B789" s="6"/>
      <c r="C789" s="6"/>
      <c r="D789" s="159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>
      <c r="A790" s="158"/>
      <c r="B790" s="6"/>
      <c r="C790" s="6"/>
      <c r="D790" s="159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>
      <c r="A791" s="158"/>
      <c r="B791" s="6"/>
      <c r="C791" s="6"/>
      <c r="D791" s="159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>
      <c r="A792" s="158"/>
      <c r="B792" s="6"/>
      <c r="C792" s="6"/>
      <c r="D792" s="159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>
      <c r="A793" s="158"/>
      <c r="B793" s="6"/>
      <c r="C793" s="6"/>
      <c r="D793" s="159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>
      <c r="A794" s="158"/>
      <c r="B794" s="6"/>
      <c r="C794" s="6"/>
      <c r="D794" s="159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>
      <c r="A795" s="158"/>
      <c r="B795" s="6"/>
      <c r="C795" s="6"/>
      <c r="D795" s="159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>
      <c r="A796" s="158"/>
      <c r="B796" s="6"/>
      <c r="C796" s="6"/>
      <c r="D796" s="159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>
      <c r="A797" s="158"/>
      <c r="B797" s="6"/>
      <c r="C797" s="6"/>
      <c r="D797" s="159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>
      <c r="A798" s="158"/>
      <c r="B798" s="6"/>
      <c r="C798" s="6"/>
      <c r="D798" s="159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>
      <c r="A799" s="158"/>
      <c r="B799" s="6"/>
      <c r="C799" s="6"/>
      <c r="D799" s="159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>
      <c r="A800" s="158"/>
      <c r="B800" s="6"/>
      <c r="C800" s="6"/>
      <c r="D800" s="159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>
      <c r="A801" s="158"/>
      <c r="B801" s="6"/>
      <c r="C801" s="6"/>
      <c r="D801" s="159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>
      <c r="A802" s="158"/>
      <c r="B802" s="6"/>
      <c r="C802" s="6"/>
      <c r="D802" s="159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>
      <c r="A803" s="158"/>
      <c r="B803" s="6"/>
      <c r="C803" s="6"/>
      <c r="D803" s="159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>
      <c r="A804" s="158"/>
      <c r="B804" s="6"/>
      <c r="C804" s="6"/>
      <c r="D804" s="159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>
      <c r="A805" s="158"/>
      <c r="B805" s="6"/>
      <c r="C805" s="6"/>
      <c r="D805" s="159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>
      <c r="A806" s="158"/>
      <c r="B806" s="6"/>
      <c r="C806" s="6"/>
      <c r="D806" s="159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>
      <c r="A807" s="158"/>
      <c r="B807" s="6"/>
      <c r="C807" s="6"/>
      <c r="D807" s="159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>
      <c r="A808" s="158"/>
      <c r="B808" s="6"/>
      <c r="C808" s="6"/>
      <c r="D808" s="159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>
      <c r="A809" s="158"/>
      <c r="B809" s="6"/>
      <c r="C809" s="6"/>
      <c r="D809" s="159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>
      <c r="A810" s="158"/>
      <c r="B810" s="6"/>
      <c r="C810" s="6"/>
      <c r="D810" s="159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>
      <c r="A811" s="158"/>
      <c r="B811" s="6"/>
      <c r="C811" s="6"/>
      <c r="D811" s="159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>
      <c r="A812" s="158"/>
      <c r="B812" s="6"/>
      <c r="C812" s="6"/>
      <c r="D812" s="159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>
      <c r="A813" s="158"/>
      <c r="B813" s="6"/>
      <c r="C813" s="6"/>
      <c r="D813" s="159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>
      <c r="A814" s="158"/>
      <c r="B814" s="6"/>
      <c r="C814" s="6"/>
      <c r="D814" s="159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>
      <c r="A815" s="158"/>
      <c r="B815" s="6"/>
      <c r="C815" s="6"/>
      <c r="D815" s="159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>
      <c r="A816" s="158"/>
      <c r="B816" s="6"/>
      <c r="C816" s="6"/>
      <c r="D816" s="159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>
      <c r="A817" s="158"/>
      <c r="B817" s="6"/>
      <c r="C817" s="6"/>
      <c r="D817" s="159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>
      <c r="A818" s="158"/>
      <c r="B818" s="6"/>
      <c r="C818" s="6"/>
      <c r="D818" s="159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>
      <c r="A819" s="158"/>
      <c r="B819" s="6"/>
      <c r="C819" s="6"/>
      <c r="D819" s="159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>
      <c r="A820" s="158"/>
      <c r="B820" s="6"/>
      <c r="C820" s="6"/>
      <c r="D820" s="159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>
      <c r="A821" s="158"/>
      <c r="B821" s="6"/>
      <c r="C821" s="6"/>
      <c r="D821" s="159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>
      <c r="A822" s="158"/>
      <c r="B822" s="6"/>
      <c r="C822" s="6"/>
      <c r="D822" s="159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>
      <c r="A823" s="158"/>
      <c r="B823" s="6"/>
      <c r="C823" s="6"/>
      <c r="D823" s="159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>
      <c r="A824" s="158"/>
      <c r="B824" s="6"/>
      <c r="C824" s="6"/>
      <c r="D824" s="159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>
      <c r="A825" s="158"/>
      <c r="B825" s="6"/>
      <c r="C825" s="6"/>
      <c r="D825" s="159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>
      <c r="A826" s="158"/>
      <c r="B826" s="6"/>
      <c r="C826" s="6"/>
      <c r="D826" s="159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>
      <c r="A827" s="158"/>
      <c r="B827" s="6"/>
      <c r="C827" s="6"/>
      <c r="D827" s="159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>
      <c r="A828" s="158"/>
      <c r="B828" s="6"/>
      <c r="C828" s="6"/>
      <c r="D828" s="159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>
      <c r="A829" s="158"/>
      <c r="B829" s="6"/>
      <c r="C829" s="6"/>
      <c r="D829" s="159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>
      <c r="A830" s="158"/>
      <c r="B830" s="6"/>
      <c r="C830" s="6"/>
      <c r="D830" s="159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>
      <c r="A831" s="158"/>
      <c r="B831" s="6"/>
      <c r="C831" s="6"/>
      <c r="D831" s="159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>
      <c r="A832" s="158"/>
      <c r="B832" s="6"/>
      <c r="C832" s="6"/>
      <c r="D832" s="159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>
      <c r="A833" s="158"/>
      <c r="B833" s="6"/>
      <c r="C833" s="6"/>
      <c r="D833" s="159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>
      <c r="A834" s="158"/>
      <c r="B834" s="6"/>
      <c r="C834" s="6"/>
      <c r="D834" s="159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>
      <c r="A835" s="158"/>
      <c r="B835" s="6"/>
      <c r="C835" s="6"/>
      <c r="D835" s="159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>
      <c r="A836" s="158"/>
      <c r="B836" s="6"/>
      <c r="C836" s="6"/>
      <c r="D836" s="159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>
      <c r="A837" s="158"/>
      <c r="B837" s="6"/>
      <c r="C837" s="6"/>
      <c r="D837" s="159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>
      <c r="A838" s="158"/>
      <c r="B838" s="6"/>
      <c r="C838" s="6"/>
      <c r="D838" s="159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>
      <c r="A839" s="158"/>
      <c r="B839" s="6"/>
      <c r="C839" s="6"/>
      <c r="D839" s="159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>
      <c r="A840" s="158"/>
      <c r="B840" s="6"/>
      <c r="C840" s="6"/>
      <c r="D840" s="159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>
      <c r="A841" s="158"/>
      <c r="B841" s="6"/>
      <c r="C841" s="6"/>
      <c r="D841" s="159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>
      <c r="A842" s="158"/>
      <c r="B842" s="6"/>
      <c r="C842" s="6"/>
      <c r="D842" s="159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>
      <c r="A843" s="158"/>
      <c r="B843" s="6"/>
      <c r="C843" s="6"/>
      <c r="D843" s="159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>
      <c r="A844" s="158"/>
      <c r="B844" s="6"/>
      <c r="C844" s="6"/>
      <c r="D844" s="159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>
      <c r="A845" s="158"/>
      <c r="B845" s="6"/>
      <c r="C845" s="6"/>
      <c r="D845" s="159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>
      <c r="A846" s="158"/>
      <c r="B846" s="6"/>
      <c r="C846" s="6"/>
      <c r="D846" s="159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>
      <c r="A847" s="158"/>
      <c r="B847" s="6"/>
      <c r="C847" s="6"/>
      <c r="D847" s="159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>
      <c r="A848" s="158"/>
      <c r="B848" s="6"/>
      <c r="C848" s="6"/>
      <c r="D848" s="159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>
      <c r="A849" s="158"/>
      <c r="B849" s="6"/>
      <c r="C849" s="6"/>
      <c r="D849" s="159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>
      <c r="A850" s="158"/>
      <c r="B850" s="6"/>
      <c r="C850" s="6"/>
      <c r="D850" s="159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>
      <c r="A851" s="158"/>
      <c r="B851" s="6"/>
      <c r="C851" s="6"/>
      <c r="D851" s="159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>
      <c r="A852" s="158"/>
      <c r="B852" s="6"/>
      <c r="C852" s="6"/>
      <c r="D852" s="159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>
      <c r="A853" s="158"/>
      <c r="B853" s="6"/>
      <c r="C853" s="6"/>
      <c r="D853" s="159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>
      <c r="A854" s="158"/>
      <c r="B854" s="6"/>
      <c r="C854" s="6"/>
      <c r="D854" s="159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>
      <c r="A855" s="158"/>
      <c r="B855" s="6"/>
      <c r="C855" s="6"/>
      <c r="D855" s="159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>
      <c r="A856" s="158"/>
      <c r="B856" s="6"/>
      <c r="C856" s="6"/>
      <c r="D856" s="159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>
      <c r="A857" s="158"/>
      <c r="B857" s="6"/>
      <c r="C857" s="6"/>
      <c r="D857" s="159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>
      <c r="A858" s="158"/>
      <c r="B858" s="6"/>
      <c r="C858" s="6"/>
      <c r="D858" s="159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>
      <c r="A859" s="158"/>
      <c r="B859" s="6"/>
      <c r="C859" s="6"/>
      <c r="D859" s="159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>
      <c r="A860" s="158"/>
      <c r="B860" s="6"/>
      <c r="C860" s="6"/>
      <c r="D860" s="159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>
      <c r="A861" s="158"/>
      <c r="B861" s="6"/>
      <c r="C861" s="6"/>
      <c r="D861" s="159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>
      <c r="A862" s="158"/>
      <c r="B862" s="6"/>
      <c r="C862" s="6"/>
      <c r="D862" s="159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>
      <c r="A863" s="158"/>
      <c r="B863" s="6"/>
      <c r="C863" s="6"/>
      <c r="D863" s="159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>
      <c r="A864" s="158"/>
      <c r="B864" s="6"/>
      <c r="C864" s="6"/>
      <c r="D864" s="159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>
      <c r="A865" s="158"/>
      <c r="B865" s="6"/>
      <c r="C865" s="6"/>
      <c r="D865" s="159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>
      <c r="A866" s="158"/>
      <c r="B866" s="6"/>
      <c r="C866" s="6"/>
      <c r="D866" s="159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>
      <c r="A867" s="158"/>
      <c r="B867" s="6"/>
      <c r="C867" s="6"/>
      <c r="D867" s="159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>
      <c r="A868" s="158"/>
      <c r="B868" s="6"/>
      <c r="C868" s="6"/>
      <c r="D868" s="159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>
      <c r="A869" s="158"/>
      <c r="B869" s="6"/>
      <c r="C869" s="6"/>
      <c r="D869" s="159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>
      <c r="A870" s="158"/>
      <c r="B870" s="6"/>
      <c r="C870" s="6"/>
      <c r="D870" s="159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>
      <c r="A871" s="158"/>
      <c r="B871" s="6"/>
      <c r="C871" s="6"/>
      <c r="D871" s="159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>
      <c r="A872" s="158"/>
      <c r="B872" s="6"/>
      <c r="C872" s="6"/>
      <c r="D872" s="159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>
      <c r="A873" s="158"/>
      <c r="B873" s="6"/>
      <c r="C873" s="6"/>
      <c r="D873" s="159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>
      <c r="A874" s="158"/>
      <c r="B874" s="6"/>
      <c r="C874" s="6"/>
      <c r="D874" s="159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>
      <c r="A875" s="158"/>
      <c r="B875" s="6"/>
      <c r="C875" s="6"/>
      <c r="D875" s="159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>
      <c r="A876" s="158"/>
      <c r="B876" s="6"/>
      <c r="C876" s="6"/>
      <c r="D876" s="159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>
      <c r="A877" s="158"/>
      <c r="B877" s="6"/>
      <c r="C877" s="6"/>
      <c r="D877" s="159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>
      <c r="A878" s="158"/>
      <c r="B878" s="6"/>
      <c r="C878" s="6"/>
      <c r="D878" s="159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>
      <c r="A879" s="158"/>
      <c r="B879" s="6"/>
      <c r="C879" s="6"/>
      <c r="D879" s="159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>
      <c r="A880" s="158"/>
      <c r="B880" s="6"/>
      <c r="C880" s="6"/>
      <c r="D880" s="159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>
      <c r="A881" s="158"/>
      <c r="B881" s="6"/>
      <c r="C881" s="6"/>
      <c r="D881" s="159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>
      <c r="A882" s="158"/>
      <c r="B882" s="6"/>
      <c r="C882" s="6"/>
      <c r="D882" s="159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>
      <c r="A883" s="158"/>
      <c r="B883" s="6"/>
      <c r="C883" s="6"/>
      <c r="D883" s="159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>
      <c r="A884" s="158"/>
      <c r="B884" s="6"/>
      <c r="C884" s="6"/>
      <c r="D884" s="159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>
      <c r="A885" s="158"/>
      <c r="B885" s="6"/>
      <c r="C885" s="6"/>
      <c r="D885" s="159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>
      <c r="A886" s="158"/>
      <c r="B886" s="6"/>
      <c r="C886" s="6"/>
      <c r="D886" s="159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>
      <c r="A887" s="158"/>
      <c r="B887" s="6"/>
      <c r="C887" s="6"/>
      <c r="D887" s="159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>
      <c r="A888" s="158"/>
      <c r="B888" s="6"/>
      <c r="C888" s="6"/>
      <c r="D888" s="159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>
      <c r="A889" s="158"/>
      <c r="B889" s="6"/>
      <c r="C889" s="6"/>
      <c r="D889" s="159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>
      <c r="A890" s="158"/>
      <c r="B890" s="6"/>
      <c r="C890" s="6"/>
      <c r="D890" s="159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>
      <c r="A891" s="158"/>
      <c r="B891" s="6"/>
      <c r="C891" s="6"/>
      <c r="D891" s="159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>
      <c r="A892" s="158"/>
      <c r="B892" s="6"/>
      <c r="C892" s="6"/>
      <c r="D892" s="159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>
      <c r="A893" s="158"/>
      <c r="B893" s="6"/>
      <c r="C893" s="6"/>
      <c r="D893" s="159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>
      <c r="A894" s="158"/>
      <c r="B894" s="6"/>
      <c r="C894" s="6"/>
      <c r="D894" s="159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>
      <c r="A895" s="158"/>
      <c r="B895" s="6"/>
      <c r="C895" s="6"/>
      <c r="D895" s="159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>
      <c r="A896" s="158"/>
      <c r="B896" s="6"/>
      <c r="C896" s="6"/>
      <c r="D896" s="159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>
      <c r="A897" s="158"/>
      <c r="B897" s="6"/>
      <c r="C897" s="6"/>
      <c r="D897" s="159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>
      <c r="A898" s="158"/>
      <c r="B898" s="6"/>
      <c r="C898" s="6"/>
      <c r="D898" s="159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>
      <c r="A899" s="158"/>
      <c r="B899" s="6"/>
      <c r="C899" s="6"/>
      <c r="D899" s="159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>
      <c r="A900" s="158"/>
      <c r="B900" s="6"/>
      <c r="C900" s="6"/>
      <c r="D900" s="159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>
      <c r="A901" s="158"/>
      <c r="B901" s="6"/>
      <c r="C901" s="6"/>
      <c r="D901" s="159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>
      <c r="A902" s="158"/>
      <c r="B902" s="6"/>
      <c r="C902" s="6"/>
      <c r="D902" s="159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>
      <c r="A903" s="158"/>
      <c r="B903" s="6"/>
      <c r="C903" s="6"/>
      <c r="D903" s="159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>
      <c r="A904" s="158"/>
      <c r="B904" s="6"/>
      <c r="C904" s="6"/>
      <c r="D904" s="159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>
      <c r="A905" s="158"/>
      <c r="B905" s="6"/>
      <c r="C905" s="6"/>
      <c r="D905" s="159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>
      <c r="A906" s="158"/>
      <c r="B906" s="6"/>
      <c r="C906" s="6"/>
      <c r="D906" s="159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>
      <c r="A907" s="158"/>
      <c r="B907" s="6"/>
      <c r="C907" s="6"/>
      <c r="D907" s="159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>
      <c r="A908" s="158"/>
      <c r="B908" s="6"/>
      <c r="C908" s="6"/>
      <c r="D908" s="159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>
      <c r="A909" s="158"/>
      <c r="B909" s="6"/>
      <c r="C909" s="6"/>
      <c r="D909" s="159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>
      <c r="A910" s="158"/>
      <c r="B910" s="6"/>
      <c r="C910" s="6"/>
      <c r="D910" s="159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>
      <c r="A911" s="158"/>
      <c r="B911" s="6"/>
      <c r="C911" s="6"/>
      <c r="D911" s="159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>
      <c r="A912" s="158"/>
      <c r="B912" s="6"/>
      <c r="C912" s="6"/>
      <c r="D912" s="159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>
      <c r="A913" s="158"/>
      <c r="B913" s="6"/>
      <c r="C913" s="6"/>
      <c r="D913" s="159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>
      <c r="A914" s="158"/>
      <c r="B914" s="6"/>
      <c r="C914" s="6"/>
      <c r="D914" s="159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>
      <c r="A915" s="158"/>
      <c r="B915" s="6"/>
      <c r="C915" s="6"/>
      <c r="D915" s="159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>
      <c r="A916" s="158"/>
      <c r="B916" s="6"/>
      <c r="C916" s="6"/>
      <c r="D916" s="159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>
      <c r="A917" s="158"/>
      <c r="B917" s="6"/>
      <c r="C917" s="6"/>
      <c r="D917" s="159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>
      <c r="A918" s="158"/>
      <c r="B918" s="6"/>
      <c r="C918" s="6"/>
      <c r="D918" s="159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>
      <c r="A919" s="158"/>
      <c r="B919" s="6"/>
      <c r="C919" s="6"/>
      <c r="D919" s="159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>
      <c r="A920" s="158"/>
      <c r="B920" s="6"/>
      <c r="C920" s="6"/>
      <c r="D920" s="159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>
      <c r="A921" s="158"/>
      <c r="B921" s="6"/>
      <c r="C921" s="6"/>
      <c r="D921" s="159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>
      <c r="A922" s="158"/>
      <c r="B922" s="6"/>
      <c r="C922" s="6"/>
      <c r="D922" s="159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>
      <c r="A923" s="158"/>
      <c r="B923" s="6"/>
      <c r="C923" s="6"/>
      <c r="D923" s="159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>
      <c r="A924" s="158"/>
      <c r="B924" s="6"/>
      <c r="C924" s="6"/>
      <c r="D924" s="159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>
      <c r="A925" s="158"/>
      <c r="B925" s="6"/>
      <c r="C925" s="6"/>
      <c r="D925" s="159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>
      <c r="A926" s="158"/>
      <c r="B926" s="6"/>
      <c r="C926" s="6"/>
      <c r="D926" s="159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>
      <c r="A927" s="158"/>
      <c r="B927" s="6"/>
      <c r="C927" s="6"/>
      <c r="D927" s="159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>
      <c r="A928" s="158"/>
      <c r="B928" s="6"/>
      <c r="C928" s="6"/>
      <c r="D928" s="159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>
      <c r="A929" s="158"/>
      <c r="B929" s="6"/>
      <c r="C929" s="6"/>
      <c r="D929" s="159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>
      <c r="A930" s="158"/>
      <c r="B930" s="6"/>
      <c r="C930" s="6"/>
      <c r="D930" s="159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>
      <c r="A931" s="158"/>
      <c r="B931" s="6"/>
      <c r="C931" s="6"/>
      <c r="D931" s="159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>
      <c r="A932" s="158"/>
      <c r="B932" s="6"/>
      <c r="C932" s="6"/>
      <c r="D932" s="159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>
      <c r="A933" s="158"/>
      <c r="B933" s="6"/>
      <c r="C933" s="6"/>
      <c r="D933" s="159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>
      <c r="A934" s="158"/>
      <c r="B934" s="6"/>
      <c r="C934" s="6"/>
      <c r="D934" s="159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>
      <c r="A935" s="158"/>
      <c r="B935" s="6"/>
      <c r="C935" s="6"/>
      <c r="D935" s="159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>
      <c r="A936" s="158"/>
      <c r="B936" s="6"/>
      <c r="C936" s="6"/>
      <c r="D936" s="159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>
      <c r="A937" s="158"/>
      <c r="B937" s="6"/>
      <c r="C937" s="6"/>
      <c r="D937" s="159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>
      <c r="A938" s="158"/>
      <c r="B938" s="6"/>
      <c r="C938" s="6"/>
      <c r="D938" s="159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>
      <c r="A939" s="158"/>
      <c r="B939" s="6"/>
      <c r="C939" s="6"/>
      <c r="D939" s="159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>
      <c r="A940" s="158"/>
      <c r="B940" s="6"/>
      <c r="C940" s="6"/>
      <c r="D940" s="159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>
      <c r="A941" s="158"/>
      <c r="B941" s="6"/>
      <c r="C941" s="6"/>
      <c r="D941" s="159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>
      <c r="A942" s="158"/>
      <c r="B942" s="6"/>
      <c r="C942" s="6"/>
      <c r="D942" s="159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>
      <c r="A943" s="158"/>
      <c r="B943" s="6"/>
      <c r="C943" s="6"/>
      <c r="D943" s="159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>
      <c r="A944" s="158"/>
      <c r="B944" s="6"/>
      <c r="C944" s="6"/>
      <c r="D944" s="159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>
      <c r="A945" s="158"/>
      <c r="B945" s="6"/>
      <c r="C945" s="6"/>
      <c r="D945" s="159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>
      <c r="A946" s="158"/>
      <c r="B946" s="6"/>
      <c r="C946" s="6"/>
      <c r="D946" s="159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>
      <c r="A947" s="158"/>
      <c r="B947" s="6"/>
      <c r="C947" s="6"/>
      <c r="D947" s="159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>
      <c r="A948" s="158"/>
      <c r="B948" s="6"/>
      <c r="C948" s="6"/>
      <c r="D948" s="159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>
      <c r="A949" s="158"/>
      <c r="B949" s="6"/>
      <c r="C949" s="6"/>
      <c r="D949" s="159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>
      <c r="A950" s="158"/>
      <c r="B950" s="6"/>
      <c r="C950" s="6"/>
      <c r="D950" s="159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>
      <c r="A951" s="158"/>
      <c r="B951" s="6"/>
      <c r="C951" s="6"/>
      <c r="D951" s="159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>
      <c r="A952" s="158"/>
      <c r="B952" s="6"/>
      <c r="C952" s="6"/>
      <c r="D952" s="159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>
      <c r="A953" s="158"/>
      <c r="B953" s="6"/>
      <c r="C953" s="6"/>
      <c r="D953" s="159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>
      <c r="A954" s="158"/>
      <c r="B954" s="6"/>
      <c r="C954" s="6"/>
      <c r="D954" s="159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>
      <c r="A955" s="158"/>
      <c r="B955" s="6"/>
      <c r="C955" s="6"/>
      <c r="D955" s="159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>
      <c r="A956" s="158"/>
      <c r="B956" s="6"/>
      <c r="C956" s="6"/>
      <c r="D956" s="159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>
      <c r="A957" s="158"/>
      <c r="B957" s="6"/>
      <c r="C957" s="6"/>
      <c r="D957" s="159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>
      <c r="A958" s="158"/>
      <c r="B958" s="6"/>
      <c r="C958" s="6"/>
      <c r="D958" s="159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>
      <c r="A959" s="158"/>
      <c r="B959" s="6"/>
      <c r="C959" s="6"/>
      <c r="D959" s="159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>
      <c r="A960" s="158"/>
      <c r="B960" s="6"/>
      <c r="C960" s="6"/>
      <c r="D960" s="159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</sheetData>
  <mergeCells count="113">
    <mergeCell ref="F115:F118"/>
    <mergeCell ref="E115:E118"/>
    <mergeCell ref="E119:E123"/>
    <mergeCell ref="F119:F123"/>
    <mergeCell ref="E125:E127"/>
    <mergeCell ref="F125:F127"/>
    <mergeCell ref="E15:E17"/>
    <mergeCell ref="F15:F17"/>
    <mergeCell ref="E42:E57"/>
    <mergeCell ref="F42:F57"/>
    <mergeCell ref="E58:E73"/>
    <mergeCell ref="F58:F73"/>
    <mergeCell ref="F74:F78"/>
    <mergeCell ref="F79:F81"/>
    <mergeCell ref="E74:E78"/>
    <mergeCell ref="E79:E81"/>
    <mergeCell ref="E39:E41"/>
    <mergeCell ref="F39:F41"/>
    <mergeCell ref="E30:E32"/>
    <mergeCell ref="F30:F32"/>
    <mergeCell ref="E33:E35"/>
    <mergeCell ref="F33:F35"/>
    <mergeCell ref="A38:G38"/>
    <mergeCell ref="A18:A20"/>
    <mergeCell ref="E183:E185"/>
    <mergeCell ref="F179:F181"/>
    <mergeCell ref="F183:F185"/>
    <mergeCell ref="E143:E146"/>
    <mergeCell ref="F143:F146"/>
    <mergeCell ref="E156:E162"/>
    <mergeCell ref="F156:F162"/>
    <mergeCell ref="E163:E165"/>
    <mergeCell ref="F163:F165"/>
    <mergeCell ref="F167:F174"/>
    <mergeCell ref="A160:A162"/>
    <mergeCell ref="A169:A171"/>
    <mergeCell ref="A172:A174"/>
    <mergeCell ref="A179:A181"/>
    <mergeCell ref="A124:G124"/>
    <mergeCell ref="A128:G128"/>
    <mergeCell ref="A141:G141"/>
    <mergeCell ref="A21:A23"/>
    <mergeCell ref="A24:A26"/>
    <mergeCell ref="A27:A29"/>
    <mergeCell ref="A30:A32"/>
    <mergeCell ref="A33:A35"/>
    <mergeCell ref="A39:A41"/>
    <mergeCell ref="A43:A48"/>
    <mergeCell ref="A49:A57"/>
    <mergeCell ref="A59:A64"/>
    <mergeCell ref="E131:E137"/>
    <mergeCell ref="F131:F137"/>
    <mergeCell ref="E167:E174"/>
    <mergeCell ref="E179:E181"/>
    <mergeCell ref="E82:E94"/>
    <mergeCell ref="F82:F94"/>
    <mergeCell ref="E107:E114"/>
    <mergeCell ref="F107:F114"/>
    <mergeCell ref="A183:A185"/>
    <mergeCell ref="A108:A110"/>
    <mergeCell ref="A111:A113"/>
    <mergeCell ref="A115:A118"/>
    <mergeCell ref="A125:A127"/>
    <mergeCell ref="A131:A137"/>
    <mergeCell ref="A143:A146"/>
    <mergeCell ref="A157:A159"/>
    <mergeCell ref="F1:G1"/>
    <mergeCell ref="A2:G2"/>
    <mergeCell ref="D6:D7"/>
    <mergeCell ref="E6:E7"/>
    <mergeCell ref="F6:F7"/>
    <mergeCell ref="G6:G7"/>
    <mergeCell ref="A8:G8"/>
    <mergeCell ref="E12:E14"/>
    <mergeCell ref="F12:F14"/>
    <mergeCell ref="A6:C7"/>
    <mergeCell ref="A9:A11"/>
    <mergeCell ref="D9:D11"/>
    <mergeCell ref="E9:E11"/>
    <mergeCell ref="F9:F11"/>
    <mergeCell ref="A12:A14"/>
    <mergeCell ref="A15:A17"/>
    <mergeCell ref="D18:D20"/>
    <mergeCell ref="E18:E20"/>
    <mergeCell ref="F18:F20"/>
    <mergeCell ref="D21:D23"/>
    <mergeCell ref="E21:E23"/>
    <mergeCell ref="F21:F23"/>
    <mergeCell ref="D12:D14"/>
    <mergeCell ref="D15:D17"/>
    <mergeCell ref="D24:D26"/>
    <mergeCell ref="E24:E26"/>
    <mergeCell ref="F24:F26"/>
    <mergeCell ref="E27:E29"/>
    <mergeCell ref="F27:F29"/>
    <mergeCell ref="A98:A100"/>
    <mergeCell ref="A103:A105"/>
    <mergeCell ref="E103:E105"/>
    <mergeCell ref="F103:F105"/>
    <mergeCell ref="A89:A91"/>
    <mergeCell ref="A92:A94"/>
    <mergeCell ref="A95:A97"/>
    <mergeCell ref="E95:E97"/>
    <mergeCell ref="F95:F97"/>
    <mergeCell ref="E98:E100"/>
    <mergeCell ref="F98:F100"/>
    <mergeCell ref="A65:A73"/>
    <mergeCell ref="A74:A78"/>
    <mergeCell ref="A79:A81"/>
    <mergeCell ref="A83:A85"/>
    <mergeCell ref="A86:A88"/>
    <mergeCell ref="D27:D29"/>
    <mergeCell ref="D30:D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960"/>
  <sheetViews>
    <sheetView showGridLines="0" tabSelected="1" zoomScale="80" zoomScaleNormal="80" workbookViewId="0">
      <pane ySplit="8" topLeftCell="A9" activePane="bottomLeft" state="frozen"/>
      <selection pane="bottomLeft" activeCell="V18" sqref="V18"/>
    </sheetView>
  </sheetViews>
  <sheetFormatPr defaultColWidth="12.5703125" defaultRowHeight="15.75" customHeight="1"/>
  <cols>
    <col min="1" max="1" width="5.5703125" customWidth="1"/>
    <col min="2" max="2" width="15.85546875" customWidth="1"/>
    <col min="3" max="3" width="70" customWidth="1"/>
    <col min="4" max="4" width="8.42578125" customWidth="1"/>
    <col min="5" max="5" width="17.85546875" customWidth="1"/>
    <col min="6" max="6" width="19.85546875" customWidth="1"/>
    <col min="7" max="7" width="15" customWidth="1"/>
    <col min="8" max="9" width="10.140625" customWidth="1"/>
    <col min="10" max="10" width="9.42578125" customWidth="1"/>
    <col min="11" max="22" width="10.140625" customWidth="1"/>
  </cols>
  <sheetData>
    <row r="1" spans="1:35" ht="21.75">
      <c r="A1" s="68"/>
      <c r="B1" s="69"/>
      <c r="C1" s="25"/>
      <c r="D1" s="70"/>
      <c r="E1" s="26"/>
      <c r="H1" s="6"/>
      <c r="I1" s="6"/>
      <c r="J1" s="6"/>
      <c r="K1" s="6"/>
      <c r="L1" s="6"/>
      <c r="M1" s="6"/>
      <c r="N1" s="6"/>
      <c r="O1" s="6"/>
      <c r="P1" s="6"/>
      <c r="Q1" s="160"/>
      <c r="R1" s="160"/>
      <c r="S1" s="160"/>
      <c r="T1" s="422" t="s">
        <v>547</v>
      </c>
      <c r="U1" s="402"/>
      <c r="V1" s="40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3.25">
      <c r="A2" s="423" t="s">
        <v>179</v>
      </c>
      <c r="B2" s="384"/>
      <c r="C2" s="384"/>
      <c r="D2" s="384"/>
      <c r="E2" s="384"/>
      <c r="F2" s="384"/>
      <c r="G2" s="38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7.75">
      <c r="A3" s="71"/>
      <c r="B3" s="72" t="s">
        <v>84</v>
      </c>
      <c r="C3" s="73" t="str">
        <f>'เอกสารหมายเลข 1'!C3</f>
        <v>สถาบันโภชนาการ</v>
      </c>
      <c r="D3" s="74"/>
      <c r="E3" s="75"/>
      <c r="F3" s="75"/>
      <c r="G3" s="7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1.75">
      <c r="A4" s="68"/>
      <c r="B4" s="69"/>
      <c r="C4" s="25"/>
      <c r="D4" s="70"/>
      <c r="E4" s="26"/>
      <c r="F4" s="26"/>
      <c r="G4" s="2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1.75">
      <c r="A5" s="237"/>
      <c r="B5" s="238"/>
      <c r="C5" s="239"/>
      <c r="D5" s="240"/>
      <c r="E5" s="240"/>
      <c r="F5" s="240"/>
      <c r="G5" s="240"/>
      <c r="H5" s="460" t="s">
        <v>55</v>
      </c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9"/>
      <c r="T5" s="461" t="s">
        <v>548</v>
      </c>
      <c r="U5" s="458"/>
      <c r="V5" s="459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7" customHeight="1">
      <c r="A6" s="462" t="s">
        <v>57</v>
      </c>
      <c r="B6" s="445"/>
      <c r="C6" s="446"/>
      <c r="D6" s="466" t="s">
        <v>21</v>
      </c>
      <c r="E6" s="466" t="s">
        <v>58</v>
      </c>
      <c r="F6" s="466" t="s">
        <v>181</v>
      </c>
      <c r="G6" s="468" t="s">
        <v>182</v>
      </c>
      <c r="H6" s="457" t="s">
        <v>64</v>
      </c>
      <c r="I6" s="458"/>
      <c r="J6" s="459"/>
      <c r="K6" s="457" t="s">
        <v>61</v>
      </c>
      <c r="L6" s="458"/>
      <c r="M6" s="459"/>
      <c r="N6" s="457" t="s">
        <v>62</v>
      </c>
      <c r="O6" s="458"/>
      <c r="P6" s="459"/>
      <c r="Q6" s="457" t="s">
        <v>63</v>
      </c>
      <c r="R6" s="458"/>
      <c r="S6" s="459"/>
      <c r="T6" s="467" t="s">
        <v>64</v>
      </c>
      <c r="U6" s="458"/>
      <c r="V6" s="459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48" customHeight="1">
      <c r="A7" s="463"/>
      <c r="B7" s="464"/>
      <c r="C7" s="465"/>
      <c r="D7" s="433"/>
      <c r="E7" s="433"/>
      <c r="F7" s="433"/>
      <c r="G7" s="433"/>
      <c r="H7" s="241" t="s">
        <v>65</v>
      </c>
      <c r="I7" s="360" t="s">
        <v>549</v>
      </c>
      <c r="J7" s="360" t="s">
        <v>550</v>
      </c>
      <c r="K7" s="361" t="s">
        <v>551</v>
      </c>
      <c r="L7" s="360" t="s">
        <v>552</v>
      </c>
      <c r="M7" s="360" t="s">
        <v>553</v>
      </c>
      <c r="N7" s="361" t="s">
        <v>554</v>
      </c>
      <c r="O7" s="360" t="s">
        <v>555</v>
      </c>
      <c r="P7" s="360" t="s">
        <v>556</v>
      </c>
      <c r="Q7" s="361" t="s">
        <v>557</v>
      </c>
      <c r="R7" s="360" t="s">
        <v>558</v>
      </c>
      <c r="S7" s="360" t="s">
        <v>559</v>
      </c>
      <c r="T7" s="372" t="s">
        <v>560</v>
      </c>
      <c r="U7" s="372" t="s">
        <v>561</v>
      </c>
      <c r="V7" s="373" t="s">
        <v>562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1.75">
      <c r="A8" s="242" t="s">
        <v>80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4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43.5">
      <c r="A9" s="437" t="s">
        <v>183</v>
      </c>
      <c r="B9" s="245" t="s">
        <v>184</v>
      </c>
      <c r="C9" s="362" t="s">
        <v>81</v>
      </c>
      <c r="D9" s="451" t="s">
        <v>82</v>
      </c>
      <c r="E9" s="451" t="s">
        <v>83</v>
      </c>
      <c r="F9" s="451" t="s">
        <v>84</v>
      </c>
      <c r="G9" s="247">
        <f ca="1">'เอกสารหมายเลข 1'!G9</f>
        <v>70</v>
      </c>
      <c r="H9" s="248"/>
      <c r="I9" s="248"/>
      <c r="J9" s="248"/>
      <c r="K9" s="247">
        <v>5</v>
      </c>
      <c r="L9" s="247">
        <v>5</v>
      </c>
      <c r="M9" s="247">
        <v>28</v>
      </c>
      <c r="N9" s="247">
        <v>35</v>
      </c>
      <c r="O9" s="247">
        <v>49</v>
      </c>
      <c r="P9" s="247">
        <v>51</v>
      </c>
      <c r="Q9" s="247">
        <v>62</v>
      </c>
      <c r="R9" s="247">
        <v>69</v>
      </c>
      <c r="S9" s="378">
        <v>74</v>
      </c>
      <c r="T9" s="247">
        <v>81</v>
      </c>
      <c r="U9" s="247">
        <v>88</v>
      </c>
      <c r="V9" s="247">
        <v>94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1.75" hidden="1">
      <c r="A10" s="432"/>
      <c r="B10" s="249" t="s">
        <v>185</v>
      </c>
      <c r="C10" s="250" t="s">
        <v>186</v>
      </c>
      <c r="D10" s="432"/>
      <c r="E10" s="432"/>
      <c r="F10" s="432"/>
      <c r="G10" s="251" t="str">
        <f ca="1">IFERROR(__xludf.DUMMYFUNCTION("IMPORTRANGE(""https://docs.google.com/spreadsheets/d/1BcCFKd01VT0Kvsaocq024BoV79VIx6ED6HC7LI3bqk0/edit#gid=0"",""ส่วนที่ 2_ยุทธศาสตร์ที่ 1!I9"")"),"#REF!")</f>
        <v>#REF!</v>
      </c>
      <c r="H10" s="252"/>
      <c r="I10" s="252"/>
      <c r="J10" s="252"/>
      <c r="K10" s="251"/>
      <c r="L10" s="251"/>
      <c r="M10" s="251"/>
      <c r="N10" s="251"/>
      <c r="O10" s="251"/>
      <c r="P10" s="251"/>
      <c r="Q10" s="251"/>
      <c r="R10" s="251"/>
      <c r="S10" s="379"/>
      <c r="T10" s="251"/>
      <c r="U10" s="251"/>
      <c r="V10" s="251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1.75" hidden="1">
      <c r="A11" s="433"/>
      <c r="B11" s="249" t="s">
        <v>187</v>
      </c>
      <c r="C11" s="250" t="s">
        <v>188</v>
      </c>
      <c r="D11" s="433"/>
      <c r="E11" s="433"/>
      <c r="F11" s="433"/>
      <c r="G11" s="253" t="str">
        <f ca="1">IFERROR(__xludf.DUMMYFUNCTION("IMPORTRANGE(""https://docs.google.com/spreadsheets/d/1BcCFKd01VT0Kvsaocq024BoV79VIx6ED6HC7LI3bqk0/edit#gid=0"",""ส่วนที่ 2_ยุทธศาสตร์ที่ 1!J9"")"),"#REF!")</f>
        <v>#REF!</v>
      </c>
      <c r="H11" s="254"/>
      <c r="I11" s="254"/>
      <c r="J11" s="254"/>
      <c r="K11" s="253"/>
      <c r="L11" s="253"/>
      <c r="M11" s="253"/>
      <c r="N11" s="253"/>
      <c r="O11" s="253"/>
      <c r="P11" s="253"/>
      <c r="Q11" s="253"/>
      <c r="R11" s="253"/>
      <c r="S11" s="380"/>
      <c r="T11" s="253"/>
      <c r="U11" s="253"/>
      <c r="V11" s="253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43.5">
      <c r="A12" s="437" t="s">
        <v>189</v>
      </c>
      <c r="B12" s="245" t="s">
        <v>190</v>
      </c>
      <c r="C12" s="362" t="s">
        <v>86</v>
      </c>
      <c r="D12" s="451" t="s">
        <v>82</v>
      </c>
      <c r="E12" s="451" t="s">
        <v>83</v>
      </c>
      <c r="F12" s="451" t="s">
        <v>84</v>
      </c>
      <c r="G12" s="247">
        <f ca="1">'เอกสารหมายเลข 1'!G12</f>
        <v>55</v>
      </c>
      <c r="H12" s="248"/>
      <c r="I12" s="248"/>
      <c r="J12" s="248"/>
      <c r="K12" s="247">
        <v>4</v>
      </c>
      <c r="L12" s="247">
        <v>5</v>
      </c>
      <c r="M12" s="247">
        <v>25</v>
      </c>
      <c r="N12" s="247">
        <v>32</v>
      </c>
      <c r="O12" s="247">
        <v>42</v>
      </c>
      <c r="P12" s="247">
        <v>44</v>
      </c>
      <c r="Q12" s="247">
        <v>50</v>
      </c>
      <c r="R12" s="247">
        <v>57</v>
      </c>
      <c r="S12" s="378">
        <v>61</v>
      </c>
      <c r="T12" s="247">
        <v>68</v>
      </c>
      <c r="U12" s="247">
        <v>75</v>
      </c>
      <c r="V12" s="247">
        <v>81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1.75" hidden="1">
      <c r="A13" s="432"/>
      <c r="B13" s="249" t="s">
        <v>191</v>
      </c>
      <c r="C13" s="250" t="s">
        <v>186</v>
      </c>
      <c r="D13" s="432"/>
      <c r="E13" s="432"/>
      <c r="F13" s="432"/>
      <c r="G13" s="251">
        <f ca="1">'เอกสารหมายเลข 1'!G13</f>
        <v>40</v>
      </c>
      <c r="H13" s="252"/>
      <c r="I13" s="252"/>
      <c r="J13" s="252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1.75" hidden="1">
      <c r="A14" s="433"/>
      <c r="B14" s="249" t="s">
        <v>192</v>
      </c>
      <c r="C14" s="250" t="s">
        <v>188</v>
      </c>
      <c r="D14" s="433"/>
      <c r="E14" s="433"/>
      <c r="F14" s="433"/>
      <c r="G14" s="253">
        <f ca="1">'เอกสารหมายเลข 1'!G14</f>
        <v>15</v>
      </c>
      <c r="H14" s="254"/>
      <c r="I14" s="254"/>
      <c r="J14" s="254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43.5">
      <c r="A15" s="455" t="s">
        <v>193</v>
      </c>
      <c r="B15" s="255" t="s">
        <v>194</v>
      </c>
      <c r="C15" s="363" t="s">
        <v>87</v>
      </c>
      <c r="D15" s="456" t="s">
        <v>88</v>
      </c>
      <c r="E15" s="456" t="s">
        <v>83</v>
      </c>
      <c r="F15" s="456" t="s">
        <v>84</v>
      </c>
      <c r="G15" s="257">
        <f ca="1">'เอกสารหมายเลข 1'!G15</f>
        <v>1.5</v>
      </c>
      <c r="H15" s="248"/>
      <c r="I15" s="248"/>
      <c r="J15" s="248"/>
      <c r="K15" s="258">
        <f t="shared" ref="K15:S15" si="0">K12/K35</f>
        <v>0.11764705882352941</v>
      </c>
      <c r="L15" s="258">
        <f t="shared" si="0"/>
        <v>0.14705882352941177</v>
      </c>
      <c r="M15" s="258">
        <f t="shared" si="0"/>
        <v>0.73529411764705888</v>
      </c>
      <c r="N15" s="258">
        <f t="shared" si="0"/>
        <v>0.94117647058823528</v>
      </c>
      <c r="O15" s="258">
        <f t="shared" si="0"/>
        <v>1.1666666666666667</v>
      </c>
      <c r="P15" s="258">
        <f t="shared" si="0"/>
        <v>1.2222222222222223</v>
      </c>
      <c r="Q15" s="258">
        <f t="shared" si="0"/>
        <v>1.3888888888888888</v>
      </c>
      <c r="R15" s="258">
        <f t="shared" si="0"/>
        <v>1.5833333333333333</v>
      </c>
      <c r="S15" s="258">
        <f t="shared" si="0"/>
        <v>1.7428571428571429</v>
      </c>
      <c r="T15" s="258">
        <v>1.8888888888888888</v>
      </c>
      <c r="U15" s="258">
        <f>U12/S35</f>
        <v>2.1428571428571428</v>
      </c>
      <c r="V15" s="258">
        <f>V12/S35</f>
        <v>2.3142857142857145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1.75" hidden="1">
      <c r="A16" s="432"/>
      <c r="B16" s="259" t="s">
        <v>195</v>
      </c>
      <c r="C16" s="260" t="s">
        <v>186</v>
      </c>
      <c r="D16" s="432"/>
      <c r="E16" s="432"/>
      <c r="F16" s="432"/>
      <c r="G16" s="261" t="str">
        <f ca="1">'เอกสารหมายเลข 1'!G16</f>
        <v/>
      </c>
      <c r="H16" s="252"/>
      <c r="I16" s="252"/>
      <c r="J16" s="252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1.75" hidden="1">
      <c r="A17" s="433"/>
      <c r="B17" s="259" t="s">
        <v>196</v>
      </c>
      <c r="C17" s="260" t="s">
        <v>188</v>
      </c>
      <c r="D17" s="433"/>
      <c r="E17" s="433"/>
      <c r="F17" s="433"/>
      <c r="G17" s="262" t="str">
        <f ca="1">'เอกสารหมายเลข 1'!G17</f>
        <v/>
      </c>
      <c r="H17" s="254"/>
      <c r="I17" s="254"/>
      <c r="J17" s="254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43.5">
      <c r="A18" s="437" t="s">
        <v>197</v>
      </c>
      <c r="B18" s="245" t="s">
        <v>198</v>
      </c>
      <c r="C18" s="376" t="s">
        <v>89</v>
      </c>
      <c r="D18" s="451" t="s">
        <v>82</v>
      </c>
      <c r="E18" s="451" t="s">
        <v>83</v>
      </c>
      <c r="F18" s="451" t="s">
        <v>84</v>
      </c>
      <c r="G18" s="247">
        <f ca="1">'เอกสารหมายเลข 1'!G18</f>
        <v>15</v>
      </c>
      <c r="H18" s="248"/>
      <c r="I18" s="248"/>
      <c r="J18" s="248"/>
      <c r="K18" s="247">
        <v>1</v>
      </c>
      <c r="L18" s="247">
        <v>2</v>
      </c>
      <c r="M18" s="247">
        <v>10</v>
      </c>
      <c r="N18" s="247">
        <v>12</v>
      </c>
      <c r="O18" s="247">
        <v>15</v>
      </c>
      <c r="P18" s="247">
        <v>15</v>
      </c>
      <c r="Q18" s="247">
        <v>20</v>
      </c>
      <c r="R18" s="247">
        <v>26</v>
      </c>
      <c r="S18" s="247">
        <v>28</v>
      </c>
      <c r="T18" s="247">
        <v>30</v>
      </c>
      <c r="U18" s="247">
        <v>32</v>
      </c>
      <c r="V18" s="247">
        <v>33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1.75" hidden="1">
      <c r="A19" s="432"/>
      <c r="B19" s="249" t="s">
        <v>199</v>
      </c>
      <c r="C19" s="250" t="s">
        <v>186</v>
      </c>
      <c r="D19" s="432"/>
      <c r="E19" s="432"/>
      <c r="F19" s="432"/>
      <c r="G19" s="251">
        <f ca="1">'เอกสารหมายเลข 1'!G19</f>
        <v>12</v>
      </c>
      <c r="H19" s="252"/>
      <c r="I19" s="252"/>
      <c r="J19" s="252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1.75" hidden="1">
      <c r="A20" s="433"/>
      <c r="B20" s="249" t="s">
        <v>200</v>
      </c>
      <c r="C20" s="250" t="s">
        <v>188</v>
      </c>
      <c r="D20" s="433"/>
      <c r="E20" s="433"/>
      <c r="F20" s="433"/>
      <c r="G20" s="253">
        <f ca="1">'เอกสารหมายเลข 1'!G20</f>
        <v>3</v>
      </c>
      <c r="H20" s="254"/>
      <c r="I20" s="254"/>
      <c r="J20" s="254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43.5">
      <c r="A21" s="437" t="s">
        <v>201</v>
      </c>
      <c r="B21" s="245" t="s">
        <v>202</v>
      </c>
      <c r="C21" s="362" t="s">
        <v>90</v>
      </c>
      <c r="D21" s="451" t="s">
        <v>82</v>
      </c>
      <c r="E21" s="451" t="s">
        <v>83</v>
      </c>
      <c r="F21" s="451" t="s">
        <v>84</v>
      </c>
      <c r="G21" s="247">
        <f ca="1">'เอกสารหมายเลข 1'!G21</f>
        <v>2</v>
      </c>
      <c r="H21" s="248"/>
      <c r="I21" s="248"/>
      <c r="J21" s="248"/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7">
        <v>1</v>
      </c>
      <c r="R21" s="247">
        <v>1</v>
      </c>
      <c r="S21" s="247">
        <v>1</v>
      </c>
      <c r="T21" s="247">
        <v>1</v>
      </c>
      <c r="U21" s="247">
        <v>1</v>
      </c>
      <c r="V21" s="247">
        <v>1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1.75" hidden="1">
      <c r="A22" s="432"/>
      <c r="B22" s="249" t="s">
        <v>203</v>
      </c>
      <c r="C22" s="250" t="s">
        <v>186</v>
      </c>
      <c r="D22" s="432"/>
      <c r="E22" s="432"/>
      <c r="F22" s="432"/>
      <c r="G22" s="251">
        <f ca="1">'เอกสารหมายเลข 1'!G22</f>
        <v>2</v>
      </c>
      <c r="H22" s="252"/>
      <c r="I22" s="252"/>
      <c r="J22" s="252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1.75" hidden="1">
      <c r="A23" s="433"/>
      <c r="B23" s="249" t="s">
        <v>204</v>
      </c>
      <c r="C23" s="250" t="s">
        <v>188</v>
      </c>
      <c r="D23" s="433"/>
      <c r="E23" s="433"/>
      <c r="F23" s="433"/>
      <c r="G23" s="253">
        <f ca="1">'เอกสารหมายเลข 1'!G23</f>
        <v>0</v>
      </c>
      <c r="H23" s="254"/>
      <c r="I23" s="254"/>
      <c r="J23" s="254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43.5">
      <c r="A24" s="437" t="s">
        <v>205</v>
      </c>
      <c r="B24" s="245" t="s">
        <v>206</v>
      </c>
      <c r="C24" s="376" t="s">
        <v>91</v>
      </c>
      <c r="D24" s="451" t="s">
        <v>82</v>
      </c>
      <c r="E24" s="451" t="s">
        <v>83</v>
      </c>
      <c r="F24" s="451" t="s">
        <v>84</v>
      </c>
      <c r="G24" s="247">
        <f ca="1">'เอกสารหมายเลข 1'!G24</f>
        <v>40</v>
      </c>
      <c r="H24" s="248"/>
      <c r="I24" s="248"/>
      <c r="J24" s="248"/>
      <c r="K24" s="247">
        <v>3</v>
      </c>
      <c r="L24" s="247">
        <v>4</v>
      </c>
      <c r="M24" s="247">
        <v>14</v>
      </c>
      <c r="N24" s="247">
        <v>14</v>
      </c>
      <c r="O24" s="247">
        <v>19</v>
      </c>
      <c r="P24" s="247">
        <v>20</v>
      </c>
      <c r="Q24" s="247">
        <v>25</v>
      </c>
      <c r="R24" s="247">
        <v>28</v>
      </c>
      <c r="S24" s="247">
        <v>31</v>
      </c>
      <c r="T24" s="247">
        <v>37</v>
      </c>
      <c r="U24" s="247">
        <v>41</v>
      </c>
      <c r="V24" s="247">
        <v>42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1.75" hidden="1">
      <c r="A25" s="432"/>
      <c r="B25" s="249" t="s">
        <v>207</v>
      </c>
      <c r="C25" s="250" t="s">
        <v>186</v>
      </c>
      <c r="D25" s="432"/>
      <c r="E25" s="432"/>
      <c r="F25" s="432"/>
      <c r="G25" s="251">
        <f ca="1">'เอกสารหมายเลข 1'!G25</f>
        <v>30</v>
      </c>
      <c r="H25" s="252"/>
      <c r="I25" s="252"/>
      <c r="J25" s="252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1.75" hidden="1">
      <c r="A26" s="433"/>
      <c r="B26" s="249" t="s">
        <v>208</v>
      </c>
      <c r="C26" s="250" t="s">
        <v>188</v>
      </c>
      <c r="D26" s="433"/>
      <c r="E26" s="433"/>
      <c r="F26" s="433"/>
      <c r="G26" s="253">
        <f ca="1">'เอกสารหมายเลข 1'!G26</f>
        <v>10</v>
      </c>
      <c r="H26" s="254"/>
      <c r="I26" s="254"/>
      <c r="J26" s="254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43.5">
      <c r="A27" s="437" t="s">
        <v>209</v>
      </c>
      <c r="B27" s="245" t="s">
        <v>210</v>
      </c>
      <c r="C27" s="376" t="s">
        <v>92</v>
      </c>
      <c r="D27" s="451" t="s">
        <v>82</v>
      </c>
      <c r="E27" s="451" t="s">
        <v>83</v>
      </c>
      <c r="F27" s="451" t="s">
        <v>84</v>
      </c>
      <c r="G27" s="247">
        <f ca="1">'เอกสารหมายเลข 1'!G27</f>
        <v>3</v>
      </c>
      <c r="H27" s="248"/>
      <c r="I27" s="248"/>
      <c r="J27" s="248"/>
      <c r="K27" s="247">
        <v>0</v>
      </c>
      <c r="L27" s="247">
        <v>0</v>
      </c>
      <c r="M27" s="247">
        <v>0</v>
      </c>
      <c r="N27" s="247">
        <v>0</v>
      </c>
      <c r="O27" s="247">
        <v>0</v>
      </c>
      <c r="P27" s="247">
        <v>0</v>
      </c>
      <c r="Q27" s="247">
        <v>0</v>
      </c>
      <c r="R27" s="247">
        <v>0</v>
      </c>
      <c r="S27" s="247">
        <v>0</v>
      </c>
      <c r="T27" s="247">
        <v>1</v>
      </c>
      <c r="U27" s="247">
        <v>1</v>
      </c>
      <c r="V27" s="247">
        <v>1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1.75" hidden="1">
      <c r="A28" s="432"/>
      <c r="B28" s="249" t="s">
        <v>211</v>
      </c>
      <c r="C28" s="250" t="s">
        <v>186</v>
      </c>
      <c r="D28" s="432"/>
      <c r="E28" s="432"/>
      <c r="F28" s="432"/>
      <c r="G28" s="251">
        <f ca="1">'เอกสารหมายเลข 1'!G28</f>
        <v>2</v>
      </c>
      <c r="H28" s="252"/>
      <c r="I28" s="252"/>
      <c r="J28" s="252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1.75" hidden="1">
      <c r="A29" s="433"/>
      <c r="B29" s="249" t="s">
        <v>212</v>
      </c>
      <c r="C29" s="250" t="s">
        <v>188</v>
      </c>
      <c r="D29" s="433"/>
      <c r="E29" s="433"/>
      <c r="F29" s="433"/>
      <c r="G29" s="253">
        <f ca="1">'เอกสารหมายเลข 1'!G29</f>
        <v>1</v>
      </c>
      <c r="H29" s="254"/>
      <c r="I29" s="254"/>
      <c r="J29" s="254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43.5">
      <c r="A30" s="437" t="s">
        <v>213</v>
      </c>
      <c r="B30" s="245" t="s">
        <v>214</v>
      </c>
      <c r="C30" s="376" t="s">
        <v>93</v>
      </c>
      <c r="D30" s="451" t="s">
        <v>82</v>
      </c>
      <c r="E30" s="451" t="s">
        <v>83</v>
      </c>
      <c r="F30" s="451" t="s">
        <v>84</v>
      </c>
      <c r="G30" s="247">
        <f ca="1">'เอกสารหมายเลข 1'!G30</f>
        <v>60</v>
      </c>
      <c r="H30" s="248"/>
      <c r="I30" s="248"/>
      <c r="J30" s="248"/>
      <c r="K30" s="247">
        <v>2</v>
      </c>
      <c r="L30" s="247">
        <v>2</v>
      </c>
      <c r="M30" s="247">
        <v>12</v>
      </c>
      <c r="N30" s="247">
        <v>13</v>
      </c>
      <c r="O30" s="247">
        <v>14</v>
      </c>
      <c r="P30" s="247">
        <v>30</v>
      </c>
      <c r="Q30" s="247">
        <v>34</v>
      </c>
      <c r="R30" s="247">
        <v>39</v>
      </c>
      <c r="S30" s="247">
        <v>44</v>
      </c>
      <c r="T30" s="247">
        <v>46</v>
      </c>
      <c r="U30" s="247">
        <v>51</v>
      </c>
      <c r="V30" s="247">
        <v>55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21.75" hidden="1">
      <c r="A31" s="432"/>
      <c r="B31" s="249" t="s">
        <v>215</v>
      </c>
      <c r="C31" s="250" t="s">
        <v>186</v>
      </c>
      <c r="D31" s="432"/>
      <c r="E31" s="432"/>
      <c r="F31" s="432"/>
      <c r="G31" s="251">
        <f ca="1">'เอกสารหมายเลข 1'!G31</f>
        <v>50</v>
      </c>
      <c r="H31" s="252"/>
      <c r="I31" s="252"/>
      <c r="J31" s="252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21.75" hidden="1">
      <c r="A32" s="433"/>
      <c r="B32" s="249" t="s">
        <v>216</v>
      </c>
      <c r="C32" s="250" t="s">
        <v>188</v>
      </c>
      <c r="D32" s="433"/>
      <c r="E32" s="433"/>
      <c r="F32" s="433"/>
      <c r="G32" s="253">
        <f ca="1">'เอกสารหมายเลข 1'!G32</f>
        <v>10</v>
      </c>
      <c r="H32" s="254"/>
      <c r="I32" s="254"/>
      <c r="J32" s="25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43.5">
      <c r="A33" s="454" t="s">
        <v>217</v>
      </c>
      <c r="B33" s="257" t="s">
        <v>218</v>
      </c>
      <c r="C33" s="364" t="s">
        <v>94</v>
      </c>
      <c r="D33" s="265" t="s">
        <v>95</v>
      </c>
      <c r="E33" s="451" t="s">
        <v>105</v>
      </c>
      <c r="F33" s="451" t="s">
        <v>84</v>
      </c>
      <c r="G33" s="247">
        <f ca="1">'เอกสารหมายเลข 1'!G33</f>
        <v>5</v>
      </c>
      <c r="H33" s="258">
        <f t="shared" ref="H33:S33" si="1">(H34/H35)*100</f>
        <v>0</v>
      </c>
      <c r="I33" s="258">
        <f t="shared" si="1"/>
        <v>0</v>
      </c>
      <c r="J33" s="258">
        <f t="shared" si="1"/>
        <v>0</v>
      </c>
      <c r="K33" s="258">
        <f t="shared" si="1"/>
        <v>11.76470588235294</v>
      </c>
      <c r="L33" s="258">
        <f t="shared" si="1"/>
        <v>11.76470588235294</v>
      </c>
      <c r="M33" s="258">
        <f t="shared" si="1"/>
        <v>20.588235294117645</v>
      </c>
      <c r="N33" s="258">
        <f t="shared" si="1"/>
        <v>20.588235294117645</v>
      </c>
      <c r="O33" s="258">
        <f t="shared" si="1"/>
        <v>27.777777777777779</v>
      </c>
      <c r="P33" s="258">
        <f t="shared" si="1"/>
        <v>27.777777777777779</v>
      </c>
      <c r="Q33" s="258">
        <f t="shared" si="1"/>
        <v>30.555555555555557</v>
      </c>
      <c r="R33" s="258">
        <f t="shared" si="1"/>
        <v>30.555555555555557</v>
      </c>
      <c r="S33" s="258">
        <f t="shared" si="1"/>
        <v>31.428571428571427</v>
      </c>
      <c r="T33" s="248"/>
      <c r="U33" s="248"/>
      <c r="V33" s="248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1.75">
      <c r="A34" s="432"/>
      <c r="B34" s="266" t="s">
        <v>219</v>
      </c>
      <c r="C34" s="267" t="s">
        <v>220</v>
      </c>
      <c r="D34" s="251" t="s">
        <v>122</v>
      </c>
      <c r="E34" s="432"/>
      <c r="F34" s="432"/>
      <c r="G34" s="251" t="str">
        <f ca="1">'เอกสารหมายเลข 1'!G34</f>
        <v/>
      </c>
      <c r="H34" s="251">
        <v>0</v>
      </c>
      <c r="I34" s="251">
        <v>0</v>
      </c>
      <c r="J34" s="251">
        <v>0</v>
      </c>
      <c r="K34" s="251">
        <v>4</v>
      </c>
      <c r="L34" s="251">
        <v>4</v>
      </c>
      <c r="M34" s="251">
        <v>7</v>
      </c>
      <c r="N34" s="251">
        <v>7</v>
      </c>
      <c r="O34" s="251">
        <v>10</v>
      </c>
      <c r="P34" s="251">
        <v>10</v>
      </c>
      <c r="Q34" s="251">
        <v>11</v>
      </c>
      <c r="R34" s="251">
        <v>11</v>
      </c>
      <c r="S34" s="251">
        <v>11</v>
      </c>
      <c r="T34" s="252"/>
      <c r="U34" s="252"/>
      <c r="V34" s="252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1.75">
      <c r="A35" s="433"/>
      <c r="B35" s="268" t="s">
        <v>221</v>
      </c>
      <c r="C35" s="269" t="s">
        <v>222</v>
      </c>
      <c r="D35" s="253" t="s">
        <v>223</v>
      </c>
      <c r="E35" s="433"/>
      <c r="F35" s="433"/>
      <c r="G35" s="253" t="str">
        <f ca="1">'เอกสารหมายเลข 1'!G35</f>
        <v/>
      </c>
      <c r="H35" s="253">
        <v>34</v>
      </c>
      <c r="I35" s="253">
        <v>34</v>
      </c>
      <c r="J35" s="253">
        <v>34</v>
      </c>
      <c r="K35" s="253">
        <v>34</v>
      </c>
      <c r="L35" s="253">
        <v>34</v>
      </c>
      <c r="M35" s="253">
        <v>34</v>
      </c>
      <c r="N35" s="253">
        <v>34</v>
      </c>
      <c r="O35" s="253">
        <v>36</v>
      </c>
      <c r="P35" s="253">
        <v>36</v>
      </c>
      <c r="Q35" s="253">
        <v>36</v>
      </c>
      <c r="R35" s="253">
        <v>36</v>
      </c>
      <c r="S35" s="253">
        <v>35</v>
      </c>
      <c r="T35" s="254"/>
      <c r="U35" s="254"/>
      <c r="V35" s="254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1.75">
      <c r="A36" s="270" t="s">
        <v>97</v>
      </c>
      <c r="B36" s="271" t="s">
        <v>224</v>
      </c>
      <c r="C36" s="272" t="s">
        <v>98</v>
      </c>
      <c r="D36" s="271" t="s">
        <v>99</v>
      </c>
      <c r="E36" s="271" t="s">
        <v>105</v>
      </c>
      <c r="F36" s="271" t="s">
        <v>100</v>
      </c>
      <c r="G36" s="271">
        <f ca="1">'เอกสารหมายเลข 1'!G36</f>
        <v>2</v>
      </c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3"/>
      <c r="U36" s="273"/>
      <c r="V36" s="273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1.75">
      <c r="A37" s="270" t="s">
        <v>225</v>
      </c>
      <c r="B37" s="271" t="s">
        <v>226</v>
      </c>
      <c r="C37" s="272" t="s">
        <v>101</v>
      </c>
      <c r="D37" s="271" t="s">
        <v>102</v>
      </c>
      <c r="E37" s="271" t="s">
        <v>105</v>
      </c>
      <c r="F37" s="271" t="s">
        <v>100</v>
      </c>
      <c r="G37" s="274">
        <f ca="1">'เอกสารหมายเลข 1'!G37</f>
        <v>300000</v>
      </c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3"/>
      <c r="U37" s="273"/>
      <c r="V37" s="273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1.75">
      <c r="A38" s="453" t="s">
        <v>103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3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65.25">
      <c r="A39" s="436" t="s">
        <v>227</v>
      </c>
      <c r="B39" s="275" t="s">
        <v>228</v>
      </c>
      <c r="C39" s="365" t="s">
        <v>104</v>
      </c>
      <c r="D39" s="275" t="s">
        <v>95</v>
      </c>
      <c r="E39" s="440" t="s">
        <v>105</v>
      </c>
      <c r="F39" s="440" t="s">
        <v>106</v>
      </c>
      <c r="G39" s="275">
        <f ca="1">'เอกสารหมายเลข 1'!G39</f>
        <v>7</v>
      </c>
      <c r="H39" s="277" t="e">
        <f t="shared" ref="H39:S39" si="2">(H40/H41)*100</f>
        <v>#DIV/0!</v>
      </c>
      <c r="I39" s="277" t="e">
        <f t="shared" si="2"/>
        <v>#DIV/0!</v>
      </c>
      <c r="J39" s="277" t="e">
        <f t="shared" si="2"/>
        <v>#DIV/0!</v>
      </c>
      <c r="K39" s="277" t="e">
        <f t="shared" si="2"/>
        <v>#DIV/0!</v>
      </c>
      <c r="L39" s="277" t="e">
        <f t="shared" si="2"/>
        <v>#DIV/0!</v>
      </c>
      <c r="M39" s="277" t="e">
        <f t="shared" si="2"/>
        <v>#DIV/0!</v>
      </c>
      <c r="N39" s="277" t="e">
        <f t="shared" si="2"/>
        <v>#DIV/0!</v>
      </c>
      <c r="O39" s="277" t="e">
        <f t="shared" si="2"/>
        <v>#DIV/0!</v>
      </c>
      <c r="P39" s="277" t="e">
        <f t="shared" si="2"/>
        <v>#DIV/0!</v>
      </c>
      <c r="Q39" s="277" t="e">
        <f t="shared" si="2"/>
        <v>#DIV/0!</v>
      </c>
      <c r="R39" s="277" t="e">
        <f t="shared" si="2"/>
        <v>#DIV/0!</v>
      </c>
      <c r="S39" s="277" t="e">
        <f t="shared" si="2"/>
        <v>#DIV/0!</v>
      </c>
      <c r="T39" s="278"/>
      <c r="U39" s="278"/>
      <c r="V39" s="278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1.75">
      <c r="A40" s="432"/>
      <c r="B40" s="279" t="s">
        <v>229</v>
      </c>
      <c r="C40" s="280" t="s">
        <v>230</v>
      </c>
      <c r="D40" s="279" t="s">
        <v>122</v>
      </c>
      <c r="E40" s="432"/>
      <c r="F40" s="432"/>
      <c r="G40" s="279" t="str">
        <f ca="1">'เอกสารหมายเลข 1'!G40</f>
        <v>-</v>
      </c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52"/>
      <c r="U40" s="252"/>
      <c r="V40" s="252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1.75">
      <c r="A41" s="433"/>
      <c r="B41" s="281" t="s">
        <v>231</v>
      </c>
      <c r="C41" s="282" t="s">
        <v>232</v>
      </c>
      <c r="D41" s="281" t="s">
        <v>122</v>
      </c>
      <c r="E41" s="433"/>
      <c r="F41" s="433"/>
      <c r="G41" s="281" t="str">
        <f ca="1">'เอกสารหมายเลข 1'!G41</f>
        <v>-</v>
      </c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54"/>
      <c r="U41" s="254"/>
      <c r="V41" s="254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1.75">
      <c r="A42" s="283" t="s">
        <v>233</v>
      </c>
      <c r="B42" s="284" t="s">
        <v>234</v>
      </c>
      <c r="C42" s="285" t="s">
        <v>107</v>
      </c>
      <c r="D42" s="284" t="s">
        <v>95</v>
      </c>
      <c r="E42" s="447" t="s">
        <v>105</v>
      </c>
      <c r="F42" s="447" t="s">
        <v>108</v>
      </c>
      <c r="G42" s="286">
        <f ca="1">'เอกสารหมายเลข 1'!G42</f>
        <v>0.3</v>
      </c>
      <c r="H42" s="286">
        <f t="shared" ref="H42:S42" si="3">((H44+H50+H51)/328)*100</f>
        <v>0</v>
      </c>
      <c r="I42" s="286">
        <f t="shared" si="3"/>
        <v>0</v>
      </c>
      <c r="J42" s="286">
        <f t="shared" si="3"/>
        <v>0</v>
      </c>
      <c r="K42" s="286">
        <f t="shared" si="3"/>
        <v>0</v>
      </c>
      <c r="L42" s="286">
        <f t="shared" si="3"/>
        <v>0</v>
      </c>
      <c r="M42" s="286">
        <f t="shared" si="3"/>
        <v>0</v>
      </c>
      <c r="N42" s="286">
        <f t="shared" si="3"/>
        <v>0</v>
      </c>
      <c r="O42" s="286">
        <f t="shared" si="3"/>
        <v>0</v>
      </c>
      <c r="P42" s="286">
        <f t="shared" si="3"/>
        <v>0</v>
      </c>
      <c r="Q42" s="286">
        <f t="shared" si="3"/>
        <v>0</v>
      </c>
      <c r="R42" s="286">
        <f t="shared" si="3"/>
        <v>0</v>
      </c>
      <c r="S42" s="286">
        <f t="shared" si="3"/>
        <v>0</v>
      </c>
      <c r="T42" s="287"/>
      <c r="U42" s="287"/>
      <c r="V42" s="287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43.5">
      <c r="A43" s="431" t="s">
        <v>235</v>
      </c>
      <c r="B43" s="288" t="s">
        <v>236</v>
      </c>
      <c r="C43" s="366" t="s">
        <v>237</v>
      </c>
      <c r="D43" s="288" t="s">
        <v>95</v>
      </c>
      <c r="E43" s="432"/>
      <c r="F43" s="432"/>
      <c r="G43" s="290" t="str">
        <f ca="1">'เอกสารหมายเลข 1'!G43</f>
        <v>N/A</v>
      </c>
      <c r="H43" s="290">
        <f t="shared" ref="H43:S43" si="4">(H44/88)*100</f>
        <v>0</v>
      </c>
      <c r="I43" s="290">
        <f t="shared" si="4"/>
        <v>0</v>
      </c>
      <c r="J43" s="290">
        <f t="shared" si="4"/>
        <v>0</v>
      </c>
      <c r="K43" s="290">
        <f t="shared" si="4"/>
        <v>0</v>
      </c>
      <c r="L43" s="290">
        <f t="shared" si="4"/>
        <v>0</v>
      </c>
      <c r="M43" s="290">
        <f t="shared" si="4"/>
        <v>0</v>
      </c>
      <c r="N43" s="290">
        <f t="shared" si="4"/>
        <v>0</v>
      </c>
      <c r="O43" s="290">
        <f t="shared" si="4"/>
        <v>0</v>
      </c>
      <c r="P43" s="290">
        <f t="shared" si="4"/>
        <v>0</v>
      </c>
      <c r="Q43" s="290">
        <f t="shared" si="4"/>
        <v>0</v>
      </c>
      <c r="R43" s="290">
        <f t="shared" si="4"/>
        <v>0</v>
      </c>
      <c r="S43" s="290">
        <f t="shared" si="4"/>
        <v>0</v>
      </c>
      <c r="T43" s="291"/>
      <c r="U43" s="291"/>
      <c r="V43" s="291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1.75">
      <c r="A44" s="432"/>
      <c r="B44" s="288" t="s">
        <v>238</v>
      </c>
      <c r="C44" s="289" t="s">
        <v>239</v>
      </c>
      <c r="D44" s="288" t="s">
        <v>240</v>
      </c>
      <c r="E44" s="432"/>
      <c r="F44" s="432"/>
      <c r="G44" s="288" t="str">
        <f ca="1">'เอกสารหมายเลข 1'!G44</f>
        <v>N/A</v>
      </c>
      <c r="H44" s="288">
        <f t="shared" ref="H44:S44" si="5">H46+H48</f>
        <v>0</v>
      </c>
      <c r="I44" s="288">
        <f t="shared" si="5"/>
        <v>0</v>
      </c>
      <c r="J44" s="288">
        <f t="shared" si="5"/>
        <v>0</v>
      </c>
      <c r="K44" s="288">
        <f t="shared" si="5"/>
        <v>0</v>
      </c>
      <c r="L44" s="288">
        <f t="shared" si="5"/>
        <v>0</v>
      </c>
      <c r="M44" s="288">
        <f t="shared" si="5"/>
        <v>0</v>
      </c>
      <c r="N44" s="288">
        <f t="shared" si="5"/>
        <v>0</v>
      </c>
      <c r="O44" s="288">
        <f t="shared" si="5"/>
        <v>0</v>
      </c>
      <c r="P44" s="288">
        <f t="shared" si="5"/>
        <v>0</v>
      </c>
      <c r="Q44" s="288">
        <f t="shared" si="5"/>
        <v>0</v>
      </c>
      <c r="R44" s="288">
        <f t="shared" si="5"/>
        <v>0</v>
      </c>
      <c r="S44" s="288">
        <f t="shared" si="5"/>
        <v>0</v>
      </c>
      <c r="T44" s="292"/>
      <c r="U44" s="292"/>
      <c r="V44" s="292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1.75">
      <c r="A45" s="432"/>
      <c r="B45" s="288" t="s">
        <v>241</v>
      </c>
      <c r="C45" s="289" t="s">
        <v>242</v>
      </c>
      <c r="D45" s="252"/>
      <c r="E45" s="432"/>
      <c r="F45" s="432"/>
      <c r="G45" s="252">
        <f>'เอกสารหมายเลข 1'!G45</f>
        <v>0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1.75">
      <c r="A46" s="432"/>
      <c r="B46" s="279" t="s">
        <v>243</v>
      </c>
      <c r="C46" s="280" t="s">
        <v>239</v>
      </c>
      <c r="D46" s="279" t="s">
        <v>240</v>
      </c>
      <c r="E46" s="432"/>
      <c r="F46" s="432"/>
      <c r="G46" s="279" t="str">
        <f ca="1">'เอกสารหมายเลข 1'!G46</f>
        <v/>
      </c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52"/>
      <c r="U46" s="252"/>
      <c r="V46" s="252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1.75">
      <c r="A47" s="432"/>
      <c r="B47" s="288" t="s">
        <v>244</v>
      </c>
      <c r="C47" s="289" t="s">
        <v>245</v>
      </c>
      <c r="D47" s="252"/>
      <c r="E47" s="432"/>
      <c r="F47" s="432"/>
      <c r="G47" s="252">
        <f>'เอกสารหมายเลข 1'!G47</f>
        <v>0</v>
      </c>
      <c r="H47" s="252">
        <v>2</v>
      </c>
      <c r="I47" s="252"/>
      <c r="J47" s="252"/>
      <c r="K47" s="252">
        <v>2</v>
      </c>
      <c r="L47" s="252"/>
      <c r="M47" s="252"/>
      <c r="N47" s="252">
        <v>2</v>
      </c>
      <c r="O47" s="252"/>
      <c r="P47" s="252"/>
      <c r="Q47" s="252">
        <v>2</v>
      </c>
      <c r="R47" s="252"/>
      <c r="S47" s="252"/>
      <c r="T47" s="252"/>
      <c r="U47" s="252"/>
      <c r="V47" s="252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1.75">
      <c r="A48" s="434"/>
      <c r="B48" s="279" t="s">
        <v>246</v>
      </c>
      <c r="C48" s="280" t="s">
        <v>239</v>
      </c>
      <c r="D48" s="279" t="s">
        <v>240</v>
      </c>
      <c r="E48" s="432"/>
      <c r="F48" s="432"/>
      <c r="G48" s="279" t="str">
        <f ca="1">'เอกสารหมายเลข 1'!G48</f>
        <v/>
      </c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52"/>
      <c r="U48" s="252"/>
      <c r="V48" s="252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43.5">
      <c r="A49" s="431" t="s">
        <v>247</v>
      </c>
      <c r="B49" s="288" t="s">
        <v>248</v>
      </c>
      <c r="C49" s="366" t="s">
        <v>249</v>
      </c>
      <c r="D49" s="288" t="s">
        <v>95</v>
      </c>
      <c r="E49" s="432"/>
      <c r="F49" s="432"/>
      <c r="G49" s="290">
        <f ca="1">'เอกสารหมายเลข 1'!G49</f>
        <v>0.42</v>
      </c>
      <c r="H49" s="290">
        <f t="shared" ref="H49:S49" si="6">((H50+H51)/240)*100</f>
        <v>0</v>
      </c>
      <c r="I49" s="290">
        <f t="shared" si="6"/>
        <v>0</v>
      </c>
      <c r="J49" s="290">
        <f t="shared" si="6"/>
        <v>0</v>
      </c>
      <c r="K49" s="290">
        <f t="shared" si="6"/>
        <v>0</v>
      </c>
      <c r="L49" s="290">
        <f t="shared" si="6"/>
        <v>0</v>
      </c>
      <c r="M49" s="290">
        <f t="shared" si="6"/>
        <v>0</v>
      </c>
      <c r="N49" s="290">
        <f t="shared" si="6"/>
        <v>0</v>
      </c>
      <c r="O49" s="290">
        <f t="shared" si="6"/>
        <v>0</v>
      </c>
      <c r="P49" s="290">
        <f t="shared" si="6"/>
        <v>0</v>
      </c>
      <c r="Q49" s="290">
        <f t="shared" si="6"/>
        <v>0</v>
      </c>
      <c r="R49" s="290">
        <f t="shared" si="6"/>
        <v>0</v>
      </c>
      <c r="S49" s="290">
        <f t="shared" si="6"/>
        <v>0</v>
      </c>
      <c r="T49" s="291"/>
      <c r="U49" s="291"/>
      <c r="V49" s="291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1.75">
      <c r="A50" s="432"/>
      <c r="B50" s="288" t="s">
        <v>250</v>
      </c>
      <c r="C50" s="289" t="s">
        <v>251</v>
      </c>
      <c r="D50" s="288" t="s">
        <v>240</v>
      </c>
      <c r="E50" s="432"/>
      <c r="F50" s="432"/>
      <c r="G50" s="288">
        <f>'เอกสารหมายเลข 1'!G50</f>
        <v>1</v>
      </c>
      <c r="H50" s="288">
        <f t="shared" ref="H50:S50" si="7">H53+H56</f>
        <v>0</v>
      </c>
      <c r="I50" s="288">
        <f t="shared" si="7"/>
        <v>0</v>
      </c>
      <c r="J50" s="288">
        <f t="shared" si="7"/>
        <v>0</v>
      </c>
      <c r="K50" s="288">
        <f t="shared" si="7"/>
        <v>0</v>
      </c>
      <c r="L50" s="288">
        <f t="shared" si="7"/>
        <v>0</v>
      </c>
      <c r="M50" s="288">
        <f t="shared" si="7"/>
        <v>0</v>
      </c>
      <c r="N50" s="288">
        <f t="shared" si="7"/>
        <v>0</v>
      </c>
      <c r="O50" s="288">
        <f t="shared" si="7"/>
        <v>0</v>
      </c>
      <c r="P50" s="288">
        <f t="shared" si="7"/>
        <v>0</v>
      </c>
      <c r="Q50" s="288">
        <f t="shared" si="7"/>
        <v>0</v>
      </c>
      <c r="R50" s="288">
        <f t="shared" si="7"/>
        <v>0</v>
      </c>
      <c r="S50" s="288">
        <f t="shared" si="7"/>
        <v>0</v>
      </c>
      <c r="T50" s="292"/>
      <c r="U50" s="292"/>
      <c r="V50" s="292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1.75">
      <c r="A51" s="432"/>
      <c r="B51" s="288" t="s">
        <v>252</v>
      </c>
      <c r="C51" s="289" t="s">
        <v>253</v>
      </c>
      <c r="D51" s="288" t="s">
        <v>240</v>
      </c>
      <c r="E51" s="432"/>
      <c r="F51" s="432"/>
      <c r="G51" s="288" t="str">
        <f>'เอกสารหมายเลข 1'!G51</f>
        <v>-</v>
      </c>
      <c r="H51" s="288">
        <f t="shared" ref="H51:S51" si="8">H54+H57</f>
        <v>0</v>
      </c>
      <c r="I51" s="288">
        <f t="shared" si="8"/>
        <v>0</v>
      </c>
      <c r="J51" s="288">
        <f t="shared" si="8"/>
        <v>0</v>
      </c>
      <c r="K51" s="288">
        <f t="shared" si="8"/>
        <v>0</v>
      </c>
      <c r="L51" s="288">
        <f t="shared" si="8"/>
        <v>0</v>
      </c>
      <c r="M51" s="288">
        <f t="shared" si="8"/>
        <v>0</v>
      </c>
      <c r="N51" s="288">
        <f t="shared" si="8"/>
        <v>0</v>
      </c>
      <c r="O51" s="288">
        <f t="shared" si="8"/>
        <v>0</v>
      </c>
      <c r="P51" s="288">
        <f t="shared" si="8"/>
        <v>0</v>
      </c>
      <c r="Q51" s="288">
        <f t="shared" si="8"/>
        <v>0</v>
      </c>
      <c r="R51" s="288">
        <f t="shared" si="8"/>
        <v>0</v>
      </c>
      <c r="S51" s="288">
        <f t="shared" si="8"/>
        <v>0</v>
      </c>
      <c r="T51" s="292"/>
      <c r="U51" s="292"/>
      <c r="V51" s="292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1.75">
      <c r="A52" s="432"/>
      <c r="B52" s="288" t="s">
        <v>254</v>
      </c>
      <c r="C52" s="289" t="s">
        <v>242</v>
      </c>
      <c r="D52" s="252"/>
      <c r="E52" s="432"/>
      <c r="F52" s="432"/>
      <c r="G52" s="252">
        <f>'เอกสารหมายเลข 1'!G52</f>
        <v>0</v>
      </c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1.75">
      <c r="A53" s="432"/>
      <c r="B53" s="279" t="s">
        <v>255</v>
      </c>
      <c r="C53" s="280" t="s">
        <v>251</v>
      </c>
      <c r="D53" s="279" t="s">
        <v>240</v>
      </c>
      <c r="E53" s="432"/>
      <c r="F53" s="432"/>
      <c r="G53" s="279">
        <f ca="1">'เอกสารหมายเลข 1'!G53</f>
        <v>1</v>
      </c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52"/>
      <c r="U53" s="252"/>
      <c r="V53" s="252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1.75">
      <c r="A54" s="432"/>
      <c r="B54" s="279" t="s">
        <v>256</v>
      </c>
      <c r="C54" s="280" t="s">
        <v>253</v>
      </c>
      <c r="D54" s="279" t="s">
        <v>240</v>
      </c>
      <c r="E54" s="432"/>
      <c r="F54" s="432"/>
      <c r="G54" s="279" t="str">
        <f ca="1">'เอกสารหมายเลข 1'!G54</f>
        <v>-</v>
      </c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52"/>
      <c r="U54" s="252"/>
      <c r="V54" s="252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1.75">
      <c r="A55" s="432"/>
      <c r="B55" s="288" t="s">
        <v>257</v>
      </c>
      <c r="C55" s="289" t="s">
        <v>258</v>
      </c>
      <c r="D55" s="252"/>
      <c r="E55" s="432"/>
      <c r="F55" s="432"/>
      <c r="G55" s="252">
        <f>'เอกสารหมายเลข 1'!G55</f>
        <v>0</v>
      </c>
      <c r="H55" s="252"/>
      <c r="I55" s="252"/>
      <c r="J55" s="252">
        <v>1</v>
      </c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1.75">
      <c r="A56" s="432"/>
      <c r="B56" s="279" t="s">
        <v>259</v>
      </c>
      <c r="C56" s="280" t="s">
        <v>251</v>
      </c>
      <c r="D56" s="279" t="s">
        <v>240</v>
      </c>
      <c r="E56" s="432"/>
      <c r="F56" s="432"/>
      <c r="G56" s="279" t="str">
        <f ca="1">'เอกสารหมายเลข 1'!G56</f>
        <v>-</v>
      </c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52"/>
      <c r="U56" s="252"/>
      <c r="V56" s="252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1.75">
      <c r="A57" s="433"/>
      <c r="B57" s="281" t="s">
        <v>260</v>
      </c>
      <c r="C57" s="282" t="s">
        <v>253</v>
      </c>
      <c r="D57" s="281" t="s">
        <v>240</v>
      </c>
      <c r="E57" s="433"/>
      <c r="F57" s="433"/>
      <c r="G57" s="281" t="str">
        <f ca="1">'เอกสารหมายเลข 1'!G57</f>
        <v>-</v>
      </c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54"/>
      <c r="U57" s="254"/>
      <c r="V57" s="254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1.75">
      <c r="A58" s="283" t="s">
        <v>261</v>
      </c>
      <c r="B58" s="284" t="s">
        <v>262</v>
      </c>
      <c r="C58" s="285" t="s">
        <v>109</v>
      </c>
      <c r="D58" s="284" t="s">
        <v>95</v>
      </c>
      <c r="E58" s="447" t="s">
        <v>105</v>
      </c>
      <c r="F58" s="447" t="s">
        <v>108</v>
      </c>
      <c r="G58" s="286">
        <f ca="1">'เอกสารหมายเลข 1'!G58</f>
        <v>0.91</v>
      </c>
      <c r="H58" s="286">
        <f t="shared" ref="H58:S58" si="9">((H60+H66+H67)/328)*100</f>
        <v>0.6097560975609756</v>
      </c>
      <c r="I58" s="286">
        <f t="shared" si="9"/>
        <v>0.6097560975609756</v>
      </c>
      <c r="J58" s="286">
        <f t="shared" si="9"/>
        <v>0.6097560975609756</v>
      </c>
      <c r="K58" s="286">
        <f t="shared" si="9"/>
        <v>0.6097560975609756</v>
      </c>
      <c r="L58" s="286">
        <f t="shared" si="9"/>
        <v>0.6097560975609756</v>
      </c>
      <c r="M58" s="286">
        <f t="shared" si="9"/>
        <v>0.6097560975609756</v>
      </c>
      <c r="N58" s="286">
        <f t="shared" si="9"/>
        <v>0.6097560975609756</v>
      </c>
      <c r="O58" s="286">
        <f t="shared" si="9"/>
        <v>0.6097560975609756</v>
      </c>
      <c r="P58" s="286">
        <f t="shared" si="9"/>
        <v>0.6097560975609756</v>
      </c>
      <c r="Q58" s="286">
        <f t="shared" si="9"/>
        <v>0.6097560975609756</v>
      </c>
      <c r="R58" s="286">
        <f t="shared" si="9"/>
        <v>0.6097560975609756</v>
      </c>
      <c r="S58" s="286">
        <f t="shared" si="9"/>
        <v>0.6097560975609756</v>
      </c>
      <c r="T58" s="287"/>
      <c r="U58" s="287"/>
      <c r="V58" s="287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43.5">
      <c r="A59" s="431" t="s">
        <v>263</v>
      </c>
      <c r="B59" s="288" t="s">
        <v>264</v>
      </c>
      <c r="C59" s="366" t="s">
        <v>265</v>
      </c>
      <c r="D59" s="288" t="s">
        <v>95</v>
      </c>
      <c r="E59" s="432"/>
      <c r="F59" s="432"/>
      <c r="G59" s="290" t="str">
        <f ca="1">'เอกสารหมายเลข 1'!G59</f>
        <v>N/A</v>
      </c>
      <c r="H59" s="290">
        <f t="shared" ref="H59:S59" si="10">(H60/88)*100</f>
        <v>0</v>
      </c>
      <c r="I59" s="290">
        <f t="shared" si="10"/>
        <v>0</v>
      </c>
      <c r="J59" s="290">
        <f t="shared" si="10"/>
        <v>0</v>
      </c>
      <c r="K59" s="290">
        <f t="shared" si="10"/>
        <v>0</v>
      </c>
      <c r="L59" s="290">
        <f t="shared" si="10"/>
        <v>0</v>
      </c>
      <c r="M59" s="290">
        <f t="shared" si="10"/>
        <v>0</v>
      </c>
      <c r="N59" s="290">
        <f t="shared" si="10"/>
        <v>0</v>
      </c>
      <c r="O59" s="290">
        <f t="shared" si="10"/>
        <v>0</v>
      </c>
      <c r="P59" s="290">
        <f t="shared" si="10"/>
        <v>0</v>
      </c>
      <c r="Q59" s="290">
        <f t="shared" si="10"/>
        <v>0</v>
      </c>
      <c r="R59" s="290">
        <f t="shared" si="10"/>
        <v>0</v>
      </c>
      <c r="S59" s="290">
        <f t="shared" si="10"/>
        <v>0</v>
      </c>
      <c r="T59" s="291"/>
      <c r="U59" s="291"/>
      <c r="V59" s="291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1.75">
      <c r="A60" s="432"/>
      <c r="B60" s="288" t="s">
        <v>266</v>
      </c>
      <c r="C60" s="289" t="s">
        <v>267</v>
      </c>
      <c r="D60" s="288" t="s">
        <v>240</v>
      </c>
      <c r="E60" s="432"/>
      <c r="F60" s="432"/>
      <c r="G60" s="288" t="str">
        <f ca="1">'เอกสารหมายเลข 1'!G60</f>
        <v>N/A</v>
      </c>
      <c r="H60" s="288">
        <f t="shared" ref="H60:S60" si="11">H62+H64</f>
        <v>0</v>
      </c>
      <c r="I60" s="288">
        <f t="shared" si="11"/>
        <v>0</v>
      </c>
      <c r="J60" s="288">
        <f t="shared" si="11"/>
        <v>0</v>
      </c>
      <c r="K60" s="288">
        <f t="shared" si="11"/>
        <v>0</v>
      </c>
      <c r="L60" s="288">
        <f t="shared" si="11"/>
        <v>0</v>
      </c>
      <c r="M60" s="288">
        <f t="shared" si="11"/>
        <v>0</v>
      </c>
      <c r="N60" s="288">
        <f t="shared" si="11"/>
        <v>0</v>
      </c>
      <c r="O60" s="288">
        <f t="shared" si="11"/>
        <v>0</v>
      </c>
      <c r="P60" s="288">
        <f t="shared" si="11"/>
        <v>0</v>
      </c>
      <c r="Q60" s="288">
        <f t="shared" si="11"/>
        <v>0</v>
      </c>
      <c r="R60" s="288">
        <f t="shared" si="11"/>
        <v>0</v>
      </c>
      <c r="S60" s="288">
        <f t="shared" si="11"/>
        <v>0</v>
      </c>
      <c r="T60" s="292"/>
      <c r="U60" s="292"/>
      <c r="V60" s="292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1.75">
      <c r="A61" s="432"/>
      <c r="B61" s="288" t="s">
        <v>268</v>
      </c>
      <c r="C61" s="289" t="s">
        <v>242</v>
      </c>
      <c r="D61" s="252"/>
      <c r="E61" s="432"/>
      <c r="F61" s="432"/>
      <c r="G61" s="252">
        <f>'เอกสารหมายเลข 1'!G61</f>
        <v>0</v>
      </c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1.75">
      <c r="A62" s="432"/>
      <c r="B62" s="279" t="s">
        <v>269</v>
      </c>
      <c r="C62" s="280" t="s">
        <v>267</v>
      </c>
      <c r="D62" s="279" t="s">
        <v>240</v>
      </c>
      <c r="E62" s="432"/>
      <c r="F62" s="432"/>
      <c r="G62" s="279" t="str">
        <f ca="1">'เอกสารหมายเลข 1'!G62</f>
        <v/>
      </c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52"/>
      <c r="U62" s="252"/>
      <c r="V62" s="252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1.75">
      <c r="A63" s="432"/>
      <c r="B63" s="288" t="s">
        <v>270</v>
      </c>
      <c r="C63" s="289" t="s">
        <v>258</v>
      </c>
      <c r="D63" s="252"/>
      <c r="E63" s="432"/>
      <c r="F63" s="432"/>
      <c r="G63" s="252">
        <f>'เอกสารหมายเลข 1'!G63</f>
        <v>0</v>
      </c>
      <c r="H63" s="252">
        <v>2</v>
      </c>
      <c r="I63" s="252"/>
      <c r="J63" s="252"/>
      <c r="K63" s="252">
        <v>2</v>
      </c>
      <c r="L63" s="252"/>
      <c r="M63" s="252"/>
      <c r="N63" s="252">
        <v>2</v>
      </c>
      <c r="O63" s="252"/>
      <c r="P63" s="252"/>
      <c r="Q63" s="252">
        <v>2</v>
      </c>
      <c r="R63" s="252"/>
      <c r="S63" s="252"/>
      <c r="T63" s="252"/>
      <c r="U63" s="252"/>
      <c r="V63" s="252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1.75">
      <c r="A64" s="434"/>
      <c r="B64" s="279" t="s">
        <v>271</v>
      </c>
      <c r="C64" s="280" t="s">
        <v>267</v>
      </c>
      <c r="D64" s="279" t="s">
        <v>240</v>
      </c>
      <c r="E64" s="432"/>
      <c r="F64" s="432"/>
      <c r="G64" s="279" t="str">
        <f ca="1">'เอกสารหมายเลข 1'!G64</f>
        <v/>
      </c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52"/>
      <c r="U64" s="252"/>
      <c r="V64" s="252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43.5">
      <c r="A65" s="431" t="s">
        <v>272</v>
      </c>
      <c r="B65" s="288" t="s">
        <v>273</v>
      </c>
      <c r="C65" s="366" t="s">
        <v>274</v>
      </c>
      <c r="D65" s="288" t="s">
        <v>95</v>
      </c>
      <c r="E65" s="432"/>
      <c r="F65" s="432"/>
      <c r="G65" s="290">
        <f ca="1">'เอกสารหมายเลข 1'!G65</f>
        <v>1.25</v>
      </c>
      <c r="H65" s="290">
        <f t="shared" ref="H65:S65" si="12">((H66+H67)/240)*100</f>
        <v>0.83333333333333337</v>
      </c>
      <c r="I65" s="290">
        <f t="shared" si="12"/>
        <v>0.83333333333333337</v>
      </c>
      <c r="J65" s="290">
        <f t="shared" si="12"/>
        <v>0.83333333333333337</v>
      </c>
      <c r="K65" s="290">
        <f t="shared" si="12"/>
        <v>0.83333333333333337</v>
      </c>
      <c r="L65" s="290">
        <f t="shared" si="12"/>
        <v>0.83333333333333337</v>
      </c>
      <c r="M65" s="290">
        <f t="shared" si="12"/>
        <v>0.83333333333333337</v>
      </c>
      <c r="N65" s="290">
        <f t="shared" si="12"/>
        <v>0.83333333333333337</v>
      </c>
      <c r="O65" s="290">
        <f t="shared" si="12"/>
        <v>0.83333333333333337</v>
      </c>
      <c r="P65" s="290">
        <f t="shared" si="12"/>
        <v>0.83333333333333337</v>
      </c>
      <c r="Q65" s="290">
        <f t="shared" si="12"/>
        <v>0.83333333333333337</v>
      </c>
      <c r="R65" s="290">
        <f t="shared" si="12"/>
        <v>0.83333333333333337</v>
      </c>
      <c r="S65" s="290">
        <f t="shared" si="12"/>
        <v>0.83333333333333337</v>
      </c>
      <c r="T65" s="291"/>
      <c r="U65" s="291"/>
      <c r="V65" s="291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1.75">
      <c r="A66" s="432"/>
      <c r="B66" s="288" t="s">
        <v>275</v>
      </c>
      <c r="C66" s="289" t="s">
        <v>276</v>
      </c>
      <c r="D66" s="288" t="s">
        <v>240</v>
      </c>
      <c r="E66" s="432"/>
      <c r="F66" s="432"/>
      <c r="G66" s="288">
        <f ca="1">'เอกสารหมายเลข 1'!G66</f>
        <v>3</v>
      </c>
      <c r="H66" s="288">
        <f t="shared" ref="H66:S66" si="13">H69+H72</f>
        <v>2</v>
      </c>
      <c r="I66" s="288">
        <f t="shared" si="13"/>
        <v>2</v>
      </c>
      <c r="J66" s="288">
        <f t="shared" si="13"/>
        <v>2</v>
      </c>
      <c r="K66" s="288">
        <f t="shared" si="13"/>
        <v>2</v>
      </c>
      <c r="L66" s="288">
        <f t="shared" si="13"/>
        <v>2</v>
      </c>
      <c r="M66" s="288">
        <f t="shared" si="13"/>
        <v>2</v>
      </c>
      <c r="N66" s="288">
        <f t="shared" si="13"/>
        <v>2</v>
      </c>
      <c r="O66" s="288">
        <f t="shared" si="13"/>
        <v>2</v>
      </c>
      <c r="P66" s="288">
        <f t="shared" si="13"/>
        <v>2</v>
      </c>
      <c r="Q66" s="288">
        <f t="shared" si="13"/>
        <v>2</v>
      </c>
      <c r="R66" s="288">
        <f t="shared" si="13"/>
        <v>2</v>
      </c>
      <c r="S66" s="288">
        <f t="shared" si="13"/>
        <v>2</v>
      </c>
      <c r="T66" s="292"/>
      <c r="U66" s="292"/>
      <c r="V66" s="292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1.75">
      <c r="A67" s="432"/>
      <c r="B67" s="288" t="s">
        <v>277</v>
      </c>
      <c r="C67" s="289" t="s">
        <v>278</v>
      </c>
      <c r="D67" s="288" t="s">
        <v>240</v>
      </c>
      <c r="E67" s="432"/>
      <c r="F67" s="432"/>
      <c r="G67" s="288">
        <f ca="1">'เอกสารหมายเลข 1'!G67</f>
        <v>0</v>
      </c>
      <c r="H67" s="288">
        <f t="shared" ref="H67:S67" si="14">H70+H73</f>
        <v>0</v>
      </c>
      <c r="I67" s="288">
        <f t="shared" si="14"/>
        <v>0</v>
      </c>
      <c r="J67" s="288">
        <f t="shared" si="14"/>
        <v>0</v>
      </c>
      <c r="K67" s="288">
        <f t="shared" si="14"/>
        <v>0</v>
      </c>
      <c r="L67" s="288">
        <f t="shared" si="14"/>
        <v>0</v>
      </c>
      <c r="M67" s="288">
        <f t="shared" si="14"/>
        <v>0</v>
      </c>
      <c r="N67" s="288">
        <f t="shared" si="14"/>
        <v>0</v>
      </c>
      <c r="O67" s="288">
        <f t="shared" si="14"/>
        <v>0</v>
      </c>
      <c r="P67" s="288">
        <f t="shared" si="14"/>
        <v>0</v>
      </c>
      <c r="Q67" s="288">
        <f t="shared" si="14"/>
        <v>0</v>
      </c>
      <c r="R67" s="288">
        <f t="shared" si="14"/>
        <v>0</v>
      </c>
      <c r="S67" s="288">
        <f t="shared" si="14"/>
        <v>0</v>
      </c>
      <c r="T67" s="292"/>
      <c r="U67" s="292"/>
      <c r="V67" s="292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1.75">
      <c r="A68" s="432"/>
      <c r="B68" s="288" t="s">
        <v>279</v>
      </c>
      <c r="C68" s="289" t="s">
        <v>242</v>
      </c>
      <c r="D68" s="252"/>
      <c r="E68" s="432"/>
      <c r="F68" s="432"/>
      <c r="G68" s="252">
        <f>'เอกสารหมายเลข 1'!G68</f>
        <v>0</v>
      </c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1.75">
      <c r="A69" s="432"/>
      <c r="B69" s="279" t="s">
        <v>280</v>
      </c>
      <c r="C69" s="280" t="s">
        <v>276</v>
      </c>
      <c r="D69" s="279" t="s">
        <v>240</v>
      </c>
      <c r="E69" s="432"/>
      <c r="F69" s="432"/>
      <c r="G69" s="279">
        <f ca="1">'เอกสารหมายเลข 1'!G69</f>
        <v>2</v>
      </c>
      <c r="H69" s="279">
        <v>2</v>
      </c>
      <c r="I69" s="279">
        <v>2</v>
      </c>
      <c r="J69" s="279">
        <v>2</v>
      </c>
      <c r="K69" s="279">
        <v>2</v>
      </c>
      <c r="L69" s="279">
        <v>2</v>
      </c>
      <c r="M69" s="279">
        <v>2</v>
      </c>
      <c r="N69" s="279">
        <v>2</v>
      </c>
      <c r="O69" s="279">
        <v>2</v>
      </c>
      <c r="P69" s="279">
        <v>2</v>
      </c>
      <c r="Q69" s="279">
        <v>2</v>
      </c>
      <c r="R69" s="279">
        <v>2</v>
      </c>
      <c r="S69" s="279">
        <v>2</v>
      </c>
      <c r="T69" s="252"/>
      <c r="U69" s="252"/>
      <c r="V69" s="252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1.75">
      <c r="A70" s="432"/>
      <c r="B70" s="279" t="s">
        <v>281</v>
      </c>
      <c r="C70" s="280" t="s">
        <v>278</v>
      </c>
      <c r="D70" s="279" t="s">
        <v>240</v>
      </c>
      <c r="E70" s="432"/>
      <c r="F70" s="432"/>
      <c r="G70" s="279">
        <f ca="1">'เอกสารหมายเลข 1'!G70</f>
        <v>0</v>
      </c>
      <c r="H70" s="279">
        <v>0</v>
      </c>
      <c r="I70" s="279">
        <v>0</v>
      </c>
      <c r="J70" s="279">
        <v>0</v>
      </c>
      <c r="K70" s="279">
        <v>0</v>
      </c>
      <c r="L70" s="279">
        <v>0</v>
      </c>
      <c r="M70" s="279">
        <v>0</v>
      </c>
      <c r="N70" s="279">
        <v>0</v>
      </c>
      <c r="O70" s="279">
        <v>0</v>
      </c>
      <c r="P70" s="279">
        <v>0</v>
      </c>
      <c r="Q70" s="279">
        <v>0</v>
      </c>
      <c r="R70" s="279">
        <v>0</v>
      </c>
      <c r="S70" s="279">
        <v>0</v>
      </c>
      <c r="T70" s="252"/>
      <c r="U70" s="252"/>
      <c r="V70" s="252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1.75">
      <c r="A71" s="432"/>
      <c r="B71" s="288" t="s">
        <v>282</v>
      </c>
      <c r="C71" s="289" t="s">
        <v>258</v>
      </c>
      <c r="D71" s="252"/>
      <c r="E71" s="432"/>
      <c r="F71" s="432"/>
      <c r="G71" s="252">
        <f>'เอกสารหมายเลข 1'!G71</f>
        <v>0</v>
      </c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1.75">
      <c r="A72" s="432"/>
      <c r="B72" s="279" t="s">
        <v>283</v>
      </c>
      <c r="C72" s="280" t="s">
        <v>276</v>
      </c>
      <c r="D72" s="279" t="s">
        <v>240</v>
      </c>
      <c r="E72" s="432"/>
      <c r="F72" s="432"/>
      <c r="G72" s="279">
        <f ca="1">'เอกสารหมายเลข 1'!G72</f>
        <v>1</v>
      </c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52"/>
      <c r="U72" s="252"/>
      <c r="V72" s="252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1.75">
      <c r="A73" s="433"/>
      <c r="B73" s="281" t="s">
        <v>284</v>
      </c>
      <c r="C73" s="282" t="s">
        <v>278</v>
      </c>
      <c r="D73" s="281" t="s">
        <v>240</v>
      </c>
      <c r="E73" s="433"/>
      <c r="F73" s="433"/>
      <c r="G73" s="281">
        <f ca="1">'เอกสารหมายเลข 1'!G73</f>
        <v>0</v>
      </c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54"/>
      <c r="U73" s="254"/>
      <c r="V73" s="254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1.75">
      <c r="A74" s="448" t="s">
        <v>285</v>
      </c>
      <c r="B74" s="257" t="s">
        <v>286</v>
      </c>
      <c r="C74" s="293" t="s">
        <v>110</v>
      </c>
      <c r="D74" s="257" t="s">
        <v>95</v>
      </c>
      <c r="E74" s="450" t="s">
        <v>105</v>
      </c>
      <c r="F74" s="450" t="s">
        <v>84</v>
      </c>
      <c r="G74" s="257">
        <f ca="1">'เอกสารหมายเลข 1'!G74</f>
        <v>0.91</v>
      </c>
      <c r="H74" s="258">
        <f t="shared" ref="H74:S74" si="15">(H75/328)*100</f>
        <v>0</v>
      </c>
      <c r="I74" s="258">
        <f t="shared" si="15"/>
        <v>0</v>
      </c>
      <c r="J74" s="258">
        <f t="shared" si="15"/>
        <v>0</v>
      </c>
      <c r="K74" s="258">
        <f t="shared" si="15"/>
        <v>0</v>
      </c>
      <c r="L74" s="258">
        <f t="shared" si="15"/>
        <v>0</v>
      </c>
      <c r="M74" s="258">
        <f t="shared" si="15"/>
        <v>0</v>
      </c>
      <c r="N74" s="258">
        <f t="shared" si="15"/>
        <v>0</v>
      </c>
      <c r="O74" s="258">
        <f t="shared" si="15"/>
        <v>0</v>
      </c>
      <c r="P74" s="258">
        <f t="shared" si="15"/>
        <v>0</v>
      </c>
      <c r="Q74" s="258">
        <f t="shared" si="15"/>
        <v>0</v>
      </c>
      <c r="R74" s="258">
        <f t="shared" si="15"/>
        <v>0</v>
      </c>
      <c r="S74" s="258">
        <f t="shared" si="15"/>
        <v>0</v>
      </c>
      <c r="T74" s="248"/>
      <c r="U74" s="248"/>
      <c r="V74" s="248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1.75">
      <c r="A75" s="432"/>
      <c r="B75" s="294" t="s">
        <v>287</v>
      </c>
      <c r="C75" s="295" t="s">
        <v>288</v>
      </c>
      <c r="D75" s="294" t="s">
        <v>240</v>
      </c>
      <c r="E75" s="432"/>
      <c r="F75" s="432"/>
      <c r="G75" s="294">
        <f ca="1">'เอกสารหมายเลข 1'!G75</f>
        <v>3</v>
      </c>
      <c r="H75" s="294">
        <f t="shared" ref="H75:S75" si="16">H76+H77+H78</f>
        <v>0</v>
      </c>
      <c r="I75" s="294">
        <f t="shared" si="16"/>
        <v>0</v>
      </c>
      <c r="J75" s="294">
        <f t="shared" si="16"/>
        <v>0</v>
      </c>
      <c r="K75" s="294">
        <f t="shared" si="16"/>
        <v>0</v>
      </c>
      <c r="L75" s="294">
        <f t="shared" si="16"/>
        <v>0</v>
      </c>
      <c r="M75" s="294">
        <f t="shared" si="16"/>
        <v>0</v>
      </c>
      <c r="N75" s="294">
        <f t="shared" si="16"/>
        <v>0</v>
      </c>
      <c r="O75" s="294">
        <f t="shared" si="16"/>
        <v>0</v>
      </c>
      <c r="P75" s="294">
        <f t="shared" si="16"/>
        <v>0</v>
      </c>
      <c r="Q75" s="294">
        <f t="shared" si="16"/>
        <v>0</v>
      </c>
      <c r="R75" s="294">
        <f t="shared" si="16"/>
        <v>0</v>
      </c>
      <c r="S75" s="294">
        <f t="shared" si="16"/>
        <v>0</v>
      </c>
      <c r="T75" s="292"/>
      <c r="U75" s="292"/>
      <c r="V75" s="292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1.75">
      <c r="A76" s="432"/>
      <c r="B76" s="296" t="s">
        <v>289</v>
      </c>
      <c r="C76" s="297" t="s">
        <v>290</v>
      </c>
      <c r="D76" s="296" t="s">
        <v>240</v>
      </c>
      <c r="E76" s="432"/>
      <c r="F76" s="432"/>
      <c r="G76" s="296">
        <f ca="1">'เอกสารหมายเลข 1'!G76</f>
        <v>0</v>
      </c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52"/>
      <c r="U76" s="252"/>
      <c r="V76" s="252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1.75">
      <c r="A77" s="432"/>
      <c r="B77" s="296" t="s">
        <v>291</v>
      </c>
      <c r="C77" s="297" t="s">
        <v>292</v>
      </c>
      <c r="D77" s="296" t="s">
        <v>240</v>
      </c>
      <c r="E77" s="432"/>
      <c r="F77" s="432"/>
      <c r="G77" s="296">
        <f ca="1">'เอกสารหมายเลข 1'!G77</f>
        <v>3</v>
      </c>
      <c r="H77" s="296">
        <v>0</v>
      </c>
      <c r="I77" s="296">
        <v>0</v>
      </c>
      <c r="J77" s="296">
        <v>0</v>
      </c>
      <c r="K77" s="296">
        <v>0</v>
      </c>
      <c r="L77" s="296">
        <v>0</v>
      </c>
      <c r="M77" s="296">
        <v>0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  <c r="S77" s="296">
        <v>0</v>
      </c>
      <c r="T77" s="252"/>
      <c r="U77" s="252"/>
      <c r="V77" s="252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1.75">
      <c r="A78" s="433"/>
      <c r="B78" s="298" t="s">
        <v>293</v>
      </c>
      <c r="C78" s="299" t="s">
        <v>294</v>
      </c>
      <c r="D78" s="298" t="s">
        <v>240</v>
      </c>
      <c r="E78" s="433"/>
      <c r="F78" s="433"/>
      <c r="G78" s="298">
        <f ca="1">'เอกสารหมายเลข 1'!G78</f>
        <v>0</v>
      </c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300"/>
      <c r="U78" s="300"/>
      <c r="V78" s="300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1.75">
      <c r="A79" s="436" t="s">
        <v>295</v>
      </c>
      <c r="B79" s="301" t="s">
        <v>296</v>
      </c>
      <c r="C79" s="276" t="s">
        <v>111</v>
      </c>
      <c r="D79" s="275" t="s">
        <v>95</v>
      </c>
      <c r="E79" s="440" t="s">
        <v>112</v>
      </c>
      <c r="F79" s="440" t="s">
        <v>106</v>
      </c>
      <c r="G79" s="275" t="str">
        <f ca="1">'เอกสารหมายเลข 1'!G79</f>
        <v>N/A</v>
      </c>
      <c r="H79" s="277" t="e">
        <f t="shared" ref="H79:S79" si="17">(H80/H81)*100</f>
        <v>#DIV/0!</v>
      </c>
      <c r="I79" s="277" t="e">
        <f t="shared" si="17"/>
        <v>#DIV/0!</v>
      </c>
      <c r="J79" s="277" t="e">
        <f t="shared" si="17"/>
        <v>#DIV/0!</v>
      </c>
      <c r="K79" s="277" t="e">
        <f t="shared" si="17"/>
        <v>#DIV/0!</v>
      </c>
      <c r="L79" s="277" t="e">
        <f t="shared" si="17"/>
        <v>#DIV/0!</v>
      </c>
      <c r="M79" s="277" t="e">
        <f t="shared" si="17"/>
        <v>#DIV/0!</v>
      </c>
      <c r="N79" s="277" t="e">
        <f t="shared" si="17"/>
        <v>#DIV/0!</v>
      </c>
      <c r="O79" s="277" t="e">
        <f t="shared" si="17"/>
        <v>#DIV/0!</v>
      </c>
      <c r="P79" s="277" t="e">
        <f t="shared" si="17"/>
        <v>#DIV/0!</v>
      </c>
      <c r="Q79" s="277" t="e">
        <f t="shared" si="17"/>
        <v>#DIV/0!</v>
      </c>
      <c r="R79" s="277" t="e">
        <f t="shared" si="17"/>
        <v>#DIV/0!</v>
      </c>
      <c r="S79" s="277" t="e">
        <f t="shared" si="17"/>
        <v>#DIV/0!</v>
      </c>
      <c r="T79" s="278"/>
      <c r="U79" s="278"/>
      <c r="V79" s="278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1.75">
      <c r="A80" s="432"/>
      <c r="B80" s="279" t="s">
        <v>297</v>
      </c>
      <c r="C80" s="280" t="s">
        <v>298</v>
      </c>
      <c r="D80" s="279" t="s">
        <v>240</v>
      </c>
      <c r="E80" s="432"/>
      <c r="F80" s="432"/>
      <c r="G80" s="279" t="str">
        <f ca="1">'เอกสารหมายเลข 1'!G80</f>
        <v>N/A</v>
      </c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52"/>
      <c r="U80" s="252"/>
      <c r="V80" s="252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1.75">
      <c r="A81" s="433"/>
      <c r="B81" s="281" t="s">
        <v>299</v>
      </c>
      <c r="C81" s="282" t="s">
        <v>300</v>
      </c>
      <c r="D81" s="281" t="s">
        <v>240</v>
      </c>
      <c r="E81" s="433"/>
      <c r="F81" s="433"/>
      <c r="G81" s="281" t="str">
        <f ca="1">'เอกสารหมายเลข 1'!G81</f>
        <v>N/A</v>
      </c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54"/>
      <c r="U81" s="254"/>
      <c r="V81" s="254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43.5">
      <c r="A82" s="302" t="s">
        <v>301</v>
      </c>
      <c r="B82" s="247" t="s">
        <v>302</v>
      </c>
      <c r="C82" s="367" t="s">
        <v>303</v>
      </c>
      <c r="D82" s="247" t="s">
        <v>95</v>
      </c>
      <c r="E82" s="451" t="s">
        <v>112</v>
      </c>
      <c r="F82" s="451" t="s">
        <v>84</v>
      </c>
      <c r="G82" s="303">
        <f>'เอกสารหมายเลข 1'!G82</f>
        <v>0</v>
      </c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1.75">
      <c r="A83" s="449" t="s">
        <v>304</v>
      </c>
      <c r="B83" s="294" t="s">
        <v>305</v>
      </c>
      <c r="C83" s="295" t="s">
        <v>306</v>
      </c>
      <c r="D83" s="294" t="s">
        <v>95</v>
      </c>
      <c r="E83" s="432"/>
      <c r="F83" s="432"/>
      <c r="G83" s="294" t="str">
        <f ca="1">'เอกสารหมายเลข 1'!G83</f>
        <v>N/A</v>
      </c>
      <c r="H83" s="304" t="e">
        <f t="shared" ref="H83:S83" si="18">(H84/H85)*100</f>
        <v>#DIV/0!</v>
      </c>
      <c r="I83" s="304" t="e">
        <f t="shared" si="18"/>
        <v>#DIV/0!</v>
      </c>
      <c r="J83" s="304" t="e">
        <f t="shared" si="18"/>
        <v>#DIV/0!</v>
      </c>
      <c r="K83" s="304" t="e">
        <f t="shared" si="18"/>
        <v>#DIV/0!</v>
      </c>
      <c r="L83" s="304" t="e">
        <f t="shared" si="18"/>
        <v>#DIV/0!</v>
      </c>
      <c r="M83" s="304" t="e">
        <f t="shared" si="18"/>
        <v>#DIV/0!</v>
      </c>
      <c r="N83" s="304" t="e">
        <f t="shared" si="18"/>
        <v>#DIV/0!</v>
      </c>
      <c r="O83" s="304" t="e">
        <f t="shared" si="18"/>
        <v>#DIV/0!</v>
      </c>
      <c r="P83" s="304" t="e">
        <f t="shared" si="18"/>
        <v>#DIV/0!</v>
      </c>
      <c r="Q83" s="304" t="e">
        <f t="shared" si="18"/>
        <v>#DIV/0!</v>
      </c>
      <c r="R83" s="304" t="e">
        <f t="shared" si="18"/>
        <v>#DIV/0!</v>
      </c>
      <c r="S83" s="304" t="e">
        <f t="shared" si="18"/>
        <v>#DIV/0!</v>
      </c>
      <c r="T83" s="292"/>
      <c r="U83" s="292"/>
      <c r="V83" s="292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1.75">
      <c r="A84" s="432"/>
      <c r="B84" s="251" t="s">
        <v>307</v>
      </c>
      <c r="C84" s="267" t="s">
        <v>308</v>
      </c>
      <c r="D84" s="251" t="s">
        <v>122</v>
      </c>
      <c r="E84" s="432"/>
      <c r="F84" s="432"/>
      <c r="G84" s="251">
        <f>'เอกสารหมายเลข 1'!G84</f>
        <v>0</v>
      </c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2"/>
      <c r="U84" s="252"/>
      <c r="V84" s="252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1.75">
      <c r="A85" s="434"/>
      <c r="B85" s="251" t="s">
        <v>309</v>
      </c>
      <c r="C85" s="267" t="s">
        <v>310</v>
      </c>
      <c r="D85" s="251" t="s">
        <v>122</v>
      </c>
      <c r="E85" s="432"/>
      <c r="F85" s="432"/>
      <c r="G85" s="251">
        <f>'เอกสารหมายเลข 1'!G85</f>
        <v>0</v>
      </c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2"/>
      <c r="U85" s="252"/>
      <c r="V85" s="252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1.75">
      <c r="A86" s="449" t="s">
        <v>311</v>
      </c>
      <c r="B86" s="294" t="s">
        <v>312</v>
      </c>
      <c r="C86" s="295" t="s">
        <v>313</v>
      </c>
      <c r="D86" s="294" t="s">
        <v>95</v>
      </c>
      <c r="E86" s="432"/>
      <c r="F86" s="432"/>
      <c r="G86" s="294" t="str">
        <f ca="1">'เอกสารหมายเลข 1'!G86</f>
        <v>N/A</v>
      </c>
      <c r="H86" s="304" t="e">
        <f t="shared" ref="H86:S86" si="19">(H87/H88)*100</f>
        <v>#DIV/0!</v>
      </c>
      <c r="I86" s="304" t="e">
        <f t="shared" si="19"/>
        <v>#DIV/0!</v>
      </c>
      <c r="J86" s="304" t="e">
        <f t="shared" si="19"/>
        <v>#DIV/0!</v>
      </c>
      <c r="K86" s="304" t="e">
        <f t="shared" si="19"/>
        <v>#DIV/0!</v>
      </c>
      <c r="L86" s="304" t="e">
        <f t="shared" si="19"/>
        <v>#DIV/0!</v>
      </c>
      <c r="M86" s="304" t="e">
        <f t="shared" si="19"/>
        <v>#DIV/0!</v>
      </c>
      <c r="N86" s="304" t="e">
        <f t="shared" si="19"/>
        <v>#DIV/0!</v>
      </c>
      <c r="O86" s="304" t="e">
        <f t="shared" si="19"/>
        <v>#DIV/0!</v>
      </c>
      <c r="P86" s="304" t="e">
        <f t="shared" si="19"/>
        <v>#DIV/0!</v>
      </c>
      <c r="Q86" s="304" t="e">
        <f t="shared" si="19"/>
        <v>#DIV/0!</v>
      </c>
      <c r="R86" s="304" t="e">
        <f t="shared" si="19"/>
        <v>#DIV/0!</v>
      </c>
      <c r="S86" s="304" t="e">
        <f t="shared" si="19"/>
        <v>#DIV/0!</v>
      </c>
      <c r="T86" s="292"/>
      <c r="U86" s="292"/>
      <c r="V86" s="292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1.75">
      <c r="A87" s="432"/>
      <c r="B87" s="251" t="s">
        <v>314</v>
      </c>
      <c r="C87" s="267" t="s">
        <v>315</v>
      </c>
      <c r="D87" s="251" t="s">
        <v>122</v>
      </c>
      <c r="E87" s="432"/>
      <c r="F87" s="432"/>
      <c r="G87" s="251">
        <f>'เอกสารหมายเลข 1'!G87</f>
        <v>0</v>
      </c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2"/>
      <c r="U87" s="252"/>
      <c r="V87" s="252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1.75">
      <c r="A88" s="434"/>
      <c r="B88" s="251" t="s">
        <v>316</v>
      </c>
      <c r="C88" s="267" t="s">
        <v>317</v>
      </c>
      <c r="D88" s="251" t="s">
        <v>122</v>
      </c>
      <c r="E88" s="432"/>
      <c r="F88" s="432"/>
      <c r="G88" s="251">
        <f>'เอกสารหมายเลข 1'!G88</f>
        <v>0</v>
      </c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2"/>
      <c r="U88" s="252"/>
      <c r="V88" s="252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1.75">
      <c r="A89" s="449" t="s">
        <v>318</v>
      </c>
      <c r="B89" s="294" t="s">
        <v>319</v>
      </c>
      <c r="C89" s="295" t="s">
        <v>320</v>
      </c>
      <c r="D89" s="294" t="s">
        <v>95</v>
      </c>
      <c r="E89" s="432"/>
      <c r="F89" s="432"/>
      <c r="G89" s="294" t="str">
        <f ca="1">'เอกสารหมายเลข 1'!G89</f>
        <v>N/A</v>
      </c>
      <c r="H89" s="304" t="e">
        <f t="shared" ref="H89:S89" si="20">(H90/H91)*100</f>
        <v>#DIV/0!</v>
      </c>
      <c r="I89" s="304" t="e">
        <f t="shared" si="20"/>
        <v>#DIV/0!</v>
      </c>
      <c r="J89" s="304" t="e">
        <f t="shared" si="20"/>
        <v>#DIV/0!</v>
      </c>
      <c r="K89" s="304" t="e">
        <f t="shared" si="20"/>
        <v>#DIV/0!</v>
      </c>
      <c r="L89" s="304" t="e">
        <f t="shared" si="20"/>
        <v>#DIV/0!</v>
      </c>
      <c r="M89" s="304" t="e">
        <f t="shared" si="20"/>
        <v>#DIV/0!</v>
      </c>
      <c r="N89" s="304" t="e">
        <f t="shared" si="20"/>
        <v>#DIV/0!</v>
      </c>
      <c r="O89" s="304" t="e">
        <f t="shared" si="20"/>
        <v>#DIV/0!</v>
      </c>
      <c r="P89" s="304" t="e">
        <f t="shared" si="20"/>
        <v>#DIV/0!</v>
      </c>
      <c r="Q89" s="304" t="e">
        <f t="shared" si="20"/>
        <v>#DIV/0!</v>
      </c>
      <c r="R89" s="304" t="e">
        <f t="shared" si="20"/>
        <v>#DIV/0!</v>
      </c>
      <c r="S89" s="304" t="e">
        <f t="shared" si="20"/>
        <v>#DIV/0!</v>
      </c>
      <c r="T89" s="292"/>
      <c r="U89" s="292"/>
      <c r="V89" s="292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1.75">
      <c r="A90" s="432"/>
      <c r="B90" s="251" t="s">
        <v>321</v>
      </c>
      <c r="C90" s="267" t="s">
        <v>322</v>
      </c>
      <c r="D90" s="251" t="s">
        <v>122</v>
      </c>
      <c r="E90" s="432"/>
      <c r="F90" s="432"/>
      <c r="G90" s="251">
        <f>'เอกสารหมายเลข 1'!G90</f>
        <v>0</v>
      </c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2"/>
      <c r="U90" s="252"/>
      <c r="V90" s="252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1.75">
      <c r="A91" s="434"/>
      <c r="B91" s="251" t="s">
        <v>323</v>
      </c>
      <c r="C91" s="267" t="s">
        <v>324</v>
      </c>
      <c r="D91" s="251" t="s">
        <v>122</v>
      </c>
      <c r="E91" s="432"/>
      <c r="F91" s="432"/>
      <c r="G91" s="251">
        <f>'เอกสารหมายเลข 1'!G91</f>
        <v>0</v>
      </c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2"/>
      <c r="U91" s="252"/>
      <c r="V91" s="252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1.75">
      <c r="A92" s="449" t="s">
        <v>325</v>
      </c>
      <c r="B92" s="294" t="s">
        <v>326</v>
      </c>
      <c r="C92" s="295" t="s">
        <v>327</v>
      </c>
      <c r="D92" s="294" t="s">
        <v>95</v>
      </c>
      <c r="E92" s="432"/>
      <c r="F92" s="432"/>
      <c r="G92" s="294" t="str">
        <f ca="1">'เอกสารหมายเลข 1'!G92</f>
        <v>N/A</v>
      </c>
      <c r="H92" s="304" t="e">
        <f t="shared" ref="H92:S92" si="21">(H93/H94)*100</f>
        <v>#DIV/0!</v>
      </c>
      <c r="I92" s="304" t="e">
        <f t="shared" si="21"/>
        <v>#DIV/0!</v>
      </c>
      <c r="J92" s="304" t="e">
        <f t="shared" si="21"/>
        <v>#DIV/0!</v>
      </c>
      <c r="K92" s="304" t="e">
        <f t="shared" si="21"/>
        <v>#DIV/0!</v>
      </c>
      <c r="L92" s="304" t="e">
        <f t="shared" si="21"/>
        <v>#DIV/0!</v>
      </c>
      <c r="M92" s="304" t="e">
        <f t="shared" si="21"/>
        <v>#DIV/0!</v>
      </c>
      <c r="N92" s="304" t="e">
        <f t="shared" si="21"/>
        <v>#DIV/0!</v>
      </c>
      <c r="O92" s="304" t="e">
        <f t="shared" si="21"/>
        <v>#DIV/0!</v>
      </c>
      <c r="P92" s="304" t="e">
        <f t="shared" si="21"/>
        <v>#DIV/0!</v>
      </c>
      <c r="Q92" s="304" t="e">
        <f t="shared" si="21"/>
        <v>#DIV/0!</v>
      </c>
      <c r="R92" s="304" t="e">
        <f t="shared" si="21"/>
        <v>#DIV/0!</v>
      </c>
      <c r="S92" s="304" t="e">
        <f t="shared" si="21"/>
        <v>#DIV/0!</v>
      </c>
      <c r="T92" s="292"/>
      <c r="U92" s="292"/>
      <c r="V92" s="292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1.75">
      <c r="A93" s="432"/>
      <c r="B93" s="251" t="s">
        <v>328</v>
      </c>
      <c r="C93" s="267" t="s">
        <v>329</v>
      </c>
      <c r="D93" s="251" t="s">
        <v>122</v>
      </c>
      <c r="E93" s="432"/>
      <c r="F93" s="432"/>
      <c r="G93" s="251">
        <f>'เอกสารหมายเลข 1'!G93</f>
        <v>0</v>
      </c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2"/>
      <c r="U93" s="252"/>
      <c r="V93" s="252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1.75">
      <c r="A94" s="433"/>
      <c r="B94" s="253" t="s">
        <v>330</v>
      </c>
      <c r="C94" s="269" t="s">
        <v>331</v>
      </c>
      <c r="D94" s="253" t="s">
        <v>122</v>
      </c>
      <c r="E94" s="433"/>
      <c r="F94" s="433"/>
      <c r="G94" s="253">
        <f>'เอกสารหมายเลข 1'!G94</f>
        <v>0</v>
      </c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4"/>
      <c r="U94" s="254"/>
      <c r="V94" s="254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1.75">
      <c r="A95" s="437" t="s">
        <v>332</v>
      </c>
      <c r="B95" s="305" t="s">
        <v>333</v>
      </c>
      <c r="C95" s="306" t="s">
        <v>114</v>
      </c>
      <c r="D95" s="307" t="s">
        <v>95</v>
      </c>
      <c r="E95" s="439" t="s">
        <v>112</v>
      </c>
      <c r="F95" s="439" t="s">
        <v>84</v>
      </c>
      <c r="G95" s="307">
        <f ca="1">'เอกสารหมายเลข 1'!G95</f>
        <v>45</v>
      </c>
      <c r="H95" s="304">
        <f t="shared" ref="H95:S95" si="22">(H96/H97)*100</f>
        <v>25.287356321839084</v>
      </c>
      <c r="I95" s="304">
        <f t="shared" si="22"/>
        <v>25.287356321839084</v>
      </c>
      <c r="J95" s="304">
        <f t="shared" si="22"/>
        <v>25.287356321839084</v>
      </c>
      <c r="K95" s="304">
        <f t="shared" si="22"/>
        <v>25.287356321839084</v>
      </c>
      <c r="L95" s="304">
        <f t="shared" si="22"/>
        <v>25.287356321839084</v>
      </c>
      <c r="M95" s="304">
        <f t="shared" si="22"/>
        <v>45.977011494252871</v>
      </c>
      <c r="N95" s="304">
        <f t="shared" si="22"/>
        <v>45.977011494252871</v>
      </c>
      <c r="O95" s="304">
        <f t="shared" si="22"/>
        <v>45.977011494252871</v>
      </c>
      <c r="P95" s="304">
        <f t="shared" si="22"/>
        <v>55.172413793103445</v>
      </c>
      <c r="Q95" s="304">
        <f t="shared" si="22"/>
        <v>78.160919540229884</v>
      </c>
      <c r="R95" s="304">
        <f t="shared" si="22"/>
        <v>78.160919540229884</v>
      </c>
      <c r="S95" s="304">
        <f t="shared" si="22"/>
        <v>78.160919540229884</v>
      </c>
      <c r="T95" s="248"/>
      <c r="U95" s="248"/>
      <c r="V95" s="278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1.75">
      <c r="A96" s="432"/>
      <c r="B96" s="251" t="s">
        <v>334</v>
      </c>
      <c r="C96" s="267" t="s">
        <v>335</v>
      </c>
      <c r="D96" s="251" t="s">
        <v>336</v>
      </c>
      <c r="E96" s="432"/>
      <c r="F96" s="432"/>
      <c r="G96" s="251" t="str">
        <f ca="1">'เอกสารหมายเลข 1'!G96</f>
        <v>-</v>
      </c>
      <c r="H96" s="251">
        <v>22</v>
      </c>
      <c r="I96" s="251">
        <v>22</v>
      </c>
      <c r="J96" s="251">
        <v>22</v>
      </c>
      <c r="K96" s="251">
        <v>22</v>
      </c>
      <c r="L96" s="251">
        <v>22</v>
      </c>
      <c r="M96" s="251">
        <v>40</v>
      </c>
      <c r="N96" s="251">
        <v>40</v>
      </c>
      <c r="O96" s="251">
        <v>40</v>
      </c>
      <c r="P96" s="251">
        <v>48</v>
      </c>
      <c r="Q96" s="251">
        <v>68</v>
      </c>
      <c r="R96" s="251">
        <v>68</v>
      </c>
      <c r="S96" s="251">
        <v>68</v>
      </c>
      <c r="T96" s="252"/>
      <c r="U96" s="252"/>
      <c r="V96" s="252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1.75">
      <c r="A97" s="433"/>
      <c r="B97" s="253" t="s">
        <v>337</v>
      </c>
      <c r="C97" s="269" t="s">
        <v>338</v>
      </c>
      <c r="D97" s="253" t="s">
        <v>336</v>
      </c>
      <c r="E97" s="433"/>
      <c r="F97" s="433"/>
      <c r="G97" s="253" t="str">
        <f ca="1">'เอกสารหมายเลข 1'!G97</f>
        <v>-</v>
      </c>
      <c r="H97" s="253">
        <v>87</v>
      </c>
      <c r="I97" s="253">
        <v>87</v>
      </c>
      <c r="J97" s="253">
        <v>87</v>
      </c>
      <c r="K97" s="253">
        <v>87</v>
      </c>
      <c r="L97" s="253">
        <v>87</v>
      </c>
      <c r="M97" s="253">
        <v>87</v>
      </c>
      <c r="N97" s="253">
        <v>87</v>
      </c>
      <c r="O97" s="253">
        <v>87</v>
      </c>
      <c r="P97" s="253">
        <v>87</v>
      </c>
      <c r="Q97" s="253">
        <v>87</v>
      </c>
      <c r="R97" s="253">
        <v>87</v>
      </c>
      <c r="S97" s="253">
        <v>87</v>
      </c>
      <c r="T97" s="254"/>
      <c r="U97" s="254"/>
      <c r="V97" s="254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43.5">
      <c r="A98" s="436" t="s">
        <v>339</v>
      </c>
      <c r="B98" s="275" t="s">
        <v>340</v>
      </c>
      <c r="C98" s="365" t="s">
        <v>115</v>
      </c>
      <c r="D98" s="275" t="s">
        <v>95</v>
      </c>
      <c r="E98" s="440" t="s">
        <v>112</v>
      </c>
      <c r="F98" s="440" t="s">
        <v>116</v>
      </c>
      <c r="G98" s="275" t="str">
        <f ca="1">'เอกสารหมายเลข 1'!G98</f>
        <v>N/A</v>
      </c>
      <c r="H98" s="277" t="e">
        <f t="shared" ref="H98:S98" si="23">(H99/H100)*100</f>
        <v>#DIV/0!</v>
      </c>
      <c r="I98" s="277" t="e">
        <f t="shared" si="23"/>
        <v>#DIV/0!</v>
      </c>
      <c r="J98" s="277" t="e">
        <f t="shared" si="23"/>
        <v>#DIV/0!</v>
      </c>
      <c r="K98" s="277" t="e">
        <f t="shared" si="23"/>
        <v>#DIV/0!</v>
      </c>
      <c r="L98" s="277" t="e">
        <f t="shared" si="23"/>
        <v>#DIV/0!</v>
      </c>
      <c r="M98" s="277" t="e">
        <f t="shared" si="23"/>
        <v>#DIV/0!</v>
      </c>
      <c r="N98" s="277" t="e">
        <f t="shared" si="23"/>
        <v>#DIV/0!</v>
      </c>
      <c r="O98" s="277" t="e">
        <f t="shared" si="23"/>
        <v>#DIV/0!</v>
      </c>
      <c r="P98" s="277" t="e">
        <f t="shared" si="23"/>
        <v>#DIV/0!</v>
      </c>
      <c r="Q98" s="277" t="e">
        <f t="shared" si="23"/>
        <v>#DIV/0!</v>
      </c>
      <c r="R98" s="277" t="e">
        <f t="shared" si="23"/>
        <v>#DIV/0!</v>
      </c>
      <c r="S98" s="277" t="e">
        <f t="shared" si="23"/>
        <v>#DIV/0!</v>
      </c>
      <c r="T98" s="278"/>
      <c r="U98" s="278"/>
      <c r="V98" s="278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1.75">
      <c r="A99" s="432"/>
      <c r="B99" s="279" t="s">
        <v>341</v>
      </c>
      <c r="C99" s="280" t="s">
        <v>342</v>
      </c>
      <c r="D99" s="279" t="s">
        <v>122</v>
      </c>
      <c r="E99" s="432"/>
      <c r="F99" s="432"/>
      <c r="G99" s="279">
        <f>'เอกสารหมายเลข 1'!G99</f>
        <v>0</v>
      </c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52"/>
      <c r="U99" s="252"/>
      <c r="V99" s="252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1.75">
      <c r="A100" s="433"/>
      <c r="B100" s="281" t="s">
        <v>343</v>
      </c>
      <c r="C100" s="282" t="s">
        <v>344</v>
      </c>
      <c r="D100" s="281" t="s">
        <v>122</v>
      </c>
      <c r="E100" s="433"/>
      <c r="F100" s="433"/>
      <c r="G100" s="281">
        <f>'เอกสารหมายเลข 1'!G100</f>
        <v>0</v>
      </c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54"/>
      <c r="U100" s="254"/>
      <c r="V100" s="254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43.5">
      <c r="A101" s="270" t="s">
        <v>345</v>
      </c>
      <c r="B101" s="271" t="s">
        <v>346</v>
      </c>
      <c r="C101" s="368" t="s">
        <v>117</v>
      </c>
      <c r="D101" s="271" t="s">
        <v>118</v>
      </c>
      <c r="E101" s="271" t="s">
        <v>112</v>
      </c>
      <c r="F101" s="271" t="s">
        <v>116</v>
      </c>
      <c r="G101" s="271" t="str">
        <f ca="1">'เอกสารหมายเลข 1'!G101</f>
        <v>N/A</v>
      </c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3"/>
      <c r="U101" s="273"/>
      <c r="V101" s="273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43.5">
      <c r="A102" s="308" t="s">
        <v>120</v>
      </c>
      <c r="B102" s="309" t="s">
        <v>348</v>
      </c>
      <c r="C102" s="369" t="s">
        <v>349</v>
      </c>
      <c r="D102" s="309" t="s">
        <v>122</v>
      </c>
      <c r="E102" s="309" t="s">
        <v>105</v>
      </c>
      <c r="F102" s="309" t="s">
        <v>116</v>
      </c>
      <c r="G102" s="310">
        <f>'เอกสารหมายเลข 1'!G102</f>
        <v>0</v>
      </c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1.75">
      <c r="A103" s="436" t="s">
        <v>350</v>
      </c>
      <c r="B103" s="275" t="s">
        <v>351</v>
      </c>
      <c r="C103" s="276" t="s">
        <v>125</v>
      </c>
      <c r="D103" s="275" t="s">
        <v>95</v>
      </c>
      <c r="E103" s="440" t="s">
        <v>112</v>
      </c>
      <c r="F103" s="440" t="s">
        <v>106</v>
      </c>
      <c r="G103" s="275" t="str">
        <f ca="1">'เอกสารหมายเลข 1'!G103</f>
        <v>N/A</v>
      </c>
      <c r="H103" s="277" t="e">
        <f t="shared" ref="H103:S103" si="24">(H104/H105)*100</f>
        <v>#DIV/0!</v>
      </c>
      <c r="I103" s="277" t="e">
        <f t="shared" si="24"/>
        <v>#DIV/0!</v>
      </c>
      <c r="J103" s="277" t="e">
        <f t="shared" si="24"/>
        <v>#DIV/0!</v>
      </c>
      <c r="K103" s="277" t="e">
        <f t="shared" si="24"/>
        <v>#DIV/0!</v>
      </c>
      <c r="L103" s="277" t="e">
        <f t="shared" si="24"/>
        <v>#DIV/0!</v>
      </c>
      <c r="M103" s="277" t="e">
        <f t="shared" si="24"/>
        <v>#DIV/0!</v>
      </c>
      <c r="N103" s="277" t="e">
        <f t="shared" si="24"/>
        <v>#DIV/0!</v>
      </c>
      <c r="O103" s="277" t="e">
        <f t="shared" si="24"/>
        <v>#DIV/0!</v>
      </c>
      <c r="P103" s="277" t="e">
        <f t="shared" si="24"/>
        <v>#DIV/0!</v>
      </c>
      <c r="Q103" s="277" t="e">
        <f t="shared" si="24"/>
        <v>#DIV/0!</v>
      </c>
      <c r="R103" s="277" t="e">
        <f t="shared" si="24"/>
        <v>#DIV/0!</v>
      </c>
      <c r="S103" s="277" t="e">
        <f t="shared" si="24"/>
        <v>#DIV/0!</v>
      </c>
      <c r="T103" s="278"/>
      <c r="U103" s="278"/>
      <c r="V103" s="278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1.75">
      <c r="A104" s="432"/>
      <c r="B104" s="279" t="s">
        <v>352</v>
      </c>
      <c r="C104" s="280" t="s">
        <v>353</v>
      </c>
      <c r="D104" s="279" t="s">
        <v>122</v>
      </c>
      <c r="E104" s="432"/>
      <c r="F104" s="432"/>
      <c r="G104" s="279">
        <f>'เอกสารหมายเลข 1'!G104</f>
        <v>0</v>
      </c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52"/>
      <c r="U104" s="252"/>
      <c r="V104" s="252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1.75">
      <c r="A105" s="433"/>
      <c r="B105" s="311" t="s">
        <v>354</v>
      </c>
      <c r="C105" s="312" t="s">
        <v>355</v>
      </c>
      <c r="D105" s="311" t="s">
        <v>122</v>
      </c>
      <c r="E105" s="433"/>
      <c r="F105" s="433"/>
      <c r="G105" s="311">
        <f>'เอกสารหมายเลข 1'!G105</f>
        <v>0</v>
      </c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00"/>
      <c r="U105" s="300"/>
      <c r="V105" s="300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1.75">
      <c r="A106" s="270" t="s">
        <v>356</v>
      </c>
      <c r="B106" s="271" t="s">
        <v>357</v>
      </c>
      <c r="C106" s="272" t="s">
        <v>126</v>
      </c>
      <c r="D106" s="271" t="s">
        <v>15</v>
      </c>
      <c r="E106" s="271" t="s">
        <v>112</v>
      </c>
      <c r="F106" s="271" t="s">
        <v>116</v>
      </c>
      <c r="G106" s="271">
        <f ca="1">'เอกสารหมายเลข 1'!G106</f>
        <v>2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3"/>
      <c r="U106" s="273"/>
      <c r="V106" s="273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43.5">
      <c r="A107" s="313" t="s">
        <v>358</v>
      </c>
      <c r="B107" s="275" t="s">
        <v>359</v>
      </c>
      <c r="C107" s="365" t="s">
        <v>360</v>
      </c>
      <c r="D107" s="275" t="s">
        <v>95</v>
      </c>
      <c r="E107" s="440" t="s">
        <v>105</v>
      </c>
      <c r="F107" s="440" t="s">
        <v>116</v>
      </c>
      <c r="G107" s="314">
        <f>'เอกสารหมายเลข 1'!G107</f>
        <v>0</v>
      </c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1.75">
      <c r="A108" s="431" t="s">
        <v>361</v>
      </c>
      <c r="B108" s="288" t="s">
        <v>362</v>
      </c>
      <c r="C108" s="289" t="s">
        <v>363</v>
      </c>
      <c r="D108" s="288" t="s">
        <v>95</v>
      </c>
      <c r="E108" s="432"/>
      <c r="F108" s="432"/>
      <c r="G108" s="288">
        <f ca="1">'เอกสารหมายเลข 1'!G108</f>
        <v>70</v>
      </c>
      <c r="H108" s="277" t="e">
        <f t="shared" ref="H108:S108" si="25">(H109/H110)*100</f>
        <v>#DIV/0!</v>
      </c>
      <c r="I108" s="277" t="e">
        <f t="shared" si="25"/>
        <v>#DIV/0!</v>
      </c>
      <c r="J108" s="277" t="e">
        <f t="shared" si="25"/>
        <v>#DIV/0!</v>
      </c>
      <c r="K108" s="277" t="e">
        <f t="shared" si="25"/>
        <v>#DIV/0!</v>
      </c>
      <c r="L108" s="277" t="e">
        <f t="shared" si="25"/>
        <v>#DIV/0!</v>
      </c>
      <c r="M108" s="277" t="e">
        <f t="shared" si="25"/>
        <v>#DIV/0!</v>
      </c>
      <c r="N108" s="277" t="e">
        <f t="shared" si="25"/>
        <v>#DIV/0!</v>
      </c>
      <c r="O108" s="277" t="e">
        <f t="shared" si="25"/>
        <v>#DIV/0!</v>
      </c>
      <c r="P108" s="277" t="e">
        <f t="shared" si="25"/>
        <v>#DIV/0!</v>
      </c>
      <c r="Q108" s="277" t="e">
        <f t="shared" si="25"/>
        <v>#DIV/0!</v>
      </c>
      <c r="R108" s="277" t="e">
        <f t="shared" si="25"/>
        <v>#DIV/0!</v>
      </c>
      <c r="S108" s="277" t="e">
        <f t="shared" si="25"/>
        <v>#DIV/0!</v>
      </c>
      <c r="T108" s="248"/>
      <c r="U108" s="248"/>
      <c r="V108" s="292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1.75">
      <c r="A109" s="432"/>
      <c r="B109" s="279" t="s">
        <v>364</v>
      </c>
      <c r="C109" s="280" t="s">
        <v>365</v>
      </c>
      <c r="D109" s="279" t="s">
        <v>122</v>
      </c>
      <c r="E109" s="432"/>
      <c r="F109" s="432"/>
      <c r="G109" s="279">
        <f>'เอกสารหมายเลข 1'!G109</f>
        <v>0</v>
      </c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52"/>
      <c r="U109" s="252"/>
      <c r="V109" s="252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1.75">
      <c r="A110" s="434"/>
      <c r="B110" s="279" t="s">
        <v>366</v>
      </c>
      <c r="C110" s="280" t="s">
        <v>367</v>
      </c>
      <c r="D110" s="279" t="s">
        <v>122</v>
      </c>
      <c r="E110" s="432"/>
      <c r="F110" s="432"/>
      <c r="G110" s="279">
        <f>'เอกสารหมายเลข 1'!G110</f>
        <v>0</v>
      </c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52"/>
      <c r="U110" s="252"/>
      <c r="V110" s="252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1.75">
      <c r="A111" s="431" t="s">
        <v>368</v>
      </c>
      <c r="B111" s="288" t="s">
        <v>369</v>
      </c>
      <c r="C111" s="289" t="s">
        <v>370</v>
      </c>
      <c r="D111" s="288" t="s">
        <v>95</v>
      </c>
      <c r="E111" s="432"/>
      <c r="F111" s="432"/>
      <c r="G111" s="288">
        <f ca="1">'เอกสารหมายเลข 1'!G111</f>
        <v>15</v>
      </c>
      <c r="H111" s="277" t="e">
        <f t="shared" ref="H111:S111" si="26">(H112/H113)*100</f>
        <v>#DIV/0!</v>
      </c>
      <c r="I111" s="277" t="e">
        <f t="shared" si="26"/>
        <v>#DIV/0!</v>
      </c>
      <c r="J111" s="277" t="e">
        <f t="shared" si="26"/>
        <v>#DIV/0!</v>
      </c>
      <c r="K111" s="277" t="e">
        <f t="shared" si="26"/>
        <v>#DIV/0!</v>
      </c>
      <c r="L111" s="277" t="e">
        <f t="shared" si="26"/>
        <v>#DIV/0!</v>
      </c>
      <c r="M111" s="277" t="e">
        <f t="shared" si="26"/>
        <v>#DIV/0!</v>
      </c>
      <c r="N111" s="277" t="e">
        <f t="shared" si="26"/>
        <v>#DIV/0!</v>
      </c>
      <c r="O111" s="277" t="e">
        <f t="shared" si="26"/>
        <v>#DIV/0!</v>
      </c>
      <c r="P111" s="277" t="e">
        <f t="shared" si="26"/>
        <v>#DIV/0!</v>
      </c>
      <c r="Q111" s="277" t="e">
        <f t="shared" si="26"/>
        <v>#DIV/0!</v>
      </c>
      <c r="R111" s="277" t="e">
        <f t="shared" si="26"/>
        <v>#DIV/0!</v>
      </c>
      <c r="S111" s="277" t="e">
        <f t="shared" si="26"/>
        <v>#DIV/0!</v>
      </c>
      <c r="T111" s="248"/>
      <c r="U111" s="248"/>
      <c r="V111" s="292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1.75">
      <c r="A112" s="432"/>
      <c r="B112" s="279" t="s">
        <v>371</v>
      </c>
      <c r="C112" s="280" t="s">
        <v>372</v>
      </c>
      <c r="D112" s="279" t="s">
        <v>122</v>
      </c>
      <c r="E112" s="432"/>
      <c r="F112" s="432"/>
      <c r="G112" s="279">
        <f>'เอกสารหมายเลข 1'!G112</f>
        <v>0</v>
      </c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52"/>
      <c r="U112" s="252"/>
      <c r="V112" s="252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1.75">
      <c r="A113" s="434"/>
      <c r="B113" s="279" t="s">
        <v>373</v>
      </c>
      <c r="C113" s="280" t="s">
        <v>374</v>
      </c>
      <c r="D113" s="279" t="s">
        <v>122</v>
      </c>
      <c r="E113" s="432"/>
      <c r="F113" s="432"/>
      <c r="G113" s="279">
        <f>'เอกสารหมายเลข 1'!G113</f>
        <v>0</v>
      </c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52"/>
      <c r="U113" s="252"/>
      <c r="V113" s="252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1.75">
      <c r="A114" s="315" t="s">
        <v>375</v>
      </c>
      <c r="B114" s="316" t="s">
        <v>376</v>
      </c>
      <c r="C114" s="317" t="s">
        <v>377</v>
      </c>
      <c r="D114" s="316" t="s">
        <v>141</v>
      </c>
      <c r="E114" s="433"/>
      <c r="F114" s="433"/>
      <c r="G114" s="316">
        <f ca="1">'เอกสารหมายเลข 1'!G114</f>
        <v>2</v>
      </c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8"/>
      <c r="U114" s="318"/>
      <c r="V114" s="318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43.5">
      <c r="A115" s="438" t="s">
        <v>378</v>
      </c>
      <c r="B115" s="319" t="s">
        <v>379</v>
      </c>
      <c r="C115" s="370" t="s">
        <v>380</v>
      </c>
      <c r="D115" s="319" t="s">
        <v>129</v>
      </c>
      <c r="E115" s="439" t="s">
        <v>112</v>
      </c>
      <c r="F115" s="439" t="s">
        <v>84</v>
      </c>
      <c r="G115" s="319">
        <f ca="1">'เอกสารหมายเลข 1'!G115</f>
        <v>7</v>
      </c>
      <c r="H115" s="319">
        <v>3</v>
      </c>
      <c r="I115" s="319">
        <v>3</v>
      </c>
      <c r="J115" s="319">
        <v>4</v>
      </c>
      <c r="K115" s="319">
        <v>5</v>
      </c>
      <c r="L115" s="319">
        <v>5</v>
      </c>
      <c r="M115" s="319">
        <v>10</v>
      </c>
      <c r="N115" s="319">
        <v>10</v>
      </c>
      <c r="O115" s="319">
        <v>11</v>
      </c>
      <c r="P115" s="319">
        <v>11</v>
      </c>
      <c r="Q115" s="319">
        <v>11</v>
      </c>
      <c r="R115" s="319">
        <v>11</v>
      </c>
      <c r="S115" s="319">
        <v>15</v>
      </c>
      <c r="T115" s="278"/>
      <c r="U115" s="278"/>
      <c r="V115" s="278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1.75">
      <c r="A116" s="432"/>
      <c r="B116" s="251" t="s">
        <v>381</v>
      </c>
      <c r="C116" s="267" t="s">
        <v>382</v>
      </c>
      <c r="D116" s="251" t="s">
        <v>129</v>
      </c>
      <c r="E116" s="432"/>
      <c r="F116" s="432"/>
      <c r="G116" s="251">
        <f>'เอกสารหมายเลข 1'!G116</f>
        <v>0</v>
      </c>
      <c r="H116" s="251">
        <v>0</v>
      </c>
      <c r="I116" s="251">
        <v>0</v>
      </c>
      <c r="J116" s="251">
        <v>1</v>
      </c>
      <c r="K116" s="251">
        <v>1</v>
      </c>
      <c r="L116" s="251">
        <v>1</v>
      </c>
      <c r="M116" s="251">
        <v>3</v>
      </c>
      <c r="N116" s="251">
        <v>3</v>
      </c>
      <c r="O116" s="251">
        <v>3</v>
      </c>
      <c r="P116" s="251">
        <v>3</v>
      </c>
      <c r="Q116" s="251">
        <v>3</v>
      </c>
      <c r="R116" s="251">
        <v>3</v>
      </c>
      <c r="S116" s="251">
        <v>3</v>
      </c>
      <c r="T116" s="252"/>
      <c r="U116" s="252"/>
      <c r="V116" s="252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1.75">
      <c r="A117" s="432"/>
      <c r="B117" s="251" t="s">
        <v>383</v>
      </c>
      <c r="C117" s="267" t="s">
        <v>384</v>
      </c>
      <c r="D117" s="251" t="s">
        <v>129</v>
      </c>
      <c r="E117" s="432"/>
      <c r="F117" s="432"/>
      <c r="G117" s="251">
        <f>'เอกสารหมายเลข 1'!G117</f>
        <v>0</v>
      </c>
      <c r="H117" s="251">
        <v>2</v>
      </c>
      <c r="I117" s="251">
        <v>2</v>
      </c>
      <c r="J117" s="251">
        <v>2</v>
      </c>
      <c r="K117" s="251">
        <v>3</v>
      </c>
      <c r="L117" s="251">
        <v>3</v>
      </c>
      <c r="M117" s="251">
        <v>6</v>
      </c>
      <c r="N117" s="251">
        <v>6</v>
      </c>
      <c r="O117" s="251">
        <v>7</v>
      </c>
      <c r="P117" s="251">
        <v>7</v>
      </c>
      <c r="Q117" s="251">
        <v>7</v>
      </c>
      <c r="R117" s="251">
        <v>7</v>
      </c>
      <c r="S117" s="251">
        <v>11</v>
      </c>
      <c r="T117" s="252"/>
      <c r="U117" s="252"/>
      <c r="V117" s="252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1.75">
      <c r="A118" s="433"/>
      <c r="B118" s="320" t="s">
        <v>385</v>
      </c>
      <c r="C118" s="321" t="s">
        <v>386</v>
      </c>
      <c r="D118" s="320" t="s">
        <v>129</v>
      </c>
      <c r="E118" s="433"/>
      <c r="F118" s="433"/>
      <c r="G118" s="320">
        <f>'เอกสารหมายเลข 1'!G118</f>
        <v>0</v>
      </c>
      <c r="H118" s="320">
        <v>1</v>
      </c>
      <c r="I118" s="320">
        <v>1</v>
      </c>
      <c r="J118" s="320">
        <v>1</v>
      </c>
      <c r="K118" s="320">
        <v>1</v>
      </c>
      <c r="L118" s="320">
        <v>1</v>
      </c>
      <c r="M118" s="320">
        <v>1</v>
      </c>
      <c r="N118" s="320">
        <v>1</v>
      </c>
      <c r="O118" s="320">
        <v>1</v>
      </c>
      <c r="P118" s="320">
        <v>1</v>
      </c>
      <c r="Q118" s="320">
        <v>1</v>
      </c>
      <c r="R118" s="320">
        <v>1</v>
      </c>
      <c r="S118" s="320">
        <v>1</v>
      </c>
      <c r="T118" s="300"/>
      <c r="U118" s="300"/>
      <c r="V118" s="300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1.75">
      <c r="A119" s="322" t="s">
        <v>387</v>
      </c>
      <c r="B119" s="307" t="s">
        <v>388</v>
      </c>
      <c r="C119" s="306" t="s">
        <v>130</v>
      </c>
      <c r="D119" s="307" t="s">
        <v>122</v>
      </c>
      <c r="E119" s="439" t="s">
        <v>112</v>
      </c>
      <c r="F119" s="439" t="s">
        <v>84</v>
      </c>
      <c r="G119" s="307">
        <f ca="1">'เอกสารหมายเลข 1'!G119</f>
        <v>15</v>
      </c>
      <c r="H119" s="307">
        <f t="shared" ref="H119:S119" si="27">H120+H121+H122+H123</f>
        <v>4</v>
      </c>
      <c r="I119" s="307">
        <f t="shared" si="27"/>
        <v>4</v>
      </c>
      <c r="J119" s="307">
        <f t="shared" si="27"/>
        <v>4</v>
      </c>
      <c r="K119" s="307">
        <f t="shared" si="27"/>
        <v>4</v>
      </c>
      <c r="L119" s="307">
        <f t="shared" si="27"/>
        <v>4</v>
      </c>
      <c r="M119" s="307">
        <f t="shared" si="27"/>
        <v>4</v>
      </c>
      <c r="N119" s="307">
        <f t="shared" si="27"/>
        <v>4</v>
      </c>
      <c r="O119" s="307">
        <f t="shared" si="27"/>
        <v>4</v>
      </c>
      <c r="P119" s="307">
        <f t="shared" si="27"/>
        <v>4</v>
      </c>
      <c r="Q119" s="307">
        <f t="shared" si="27"/>
        <v>4</v>
      </c>
      <c r="R119" s="307">
        <f t="shared" si="27"/>
        <v>4</v>
      </c>
      <c r="S119" s="307">
        <f t="shared" si="27"/>
        <v>4</v>
      </c>
      <c r="T119" s="278"/>
      <c r="U119" s="278"/>
      <c r="V119" s="278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1.75">
      <c r="A120" s="323" t="s">
        <v>389</v>
      </c>
      <c r="B120" s="251" t="s">
        <v>390</v>
      </c>
      <c r="C120" s="267" t="s">
        <v>391</v>
      </c>
      <c r="D120" s="251" t="s">
        <v>122</v>
      </c>
      <c r="E120" s="432"/>
      <c r="F120" s="432"/>
      <c r="G120" s="251" t="str">
        <f ca="1">'เอกสารหมายเลข 1'!G120</f>
        <v/>
      </c>
      <c r="H120" s="251">
        <v>4</v>
      </c>
      <c r="I120" s="251">
        <v>4</v>
      </c>
      <c r="J120" s="251">
        <v>4</v>
      </c>
      <c r="K120" s="251">
        <v>4</v>
      </c>
      <c r="L120" s="251">
        <v>4</v>
      </c>
      <c r="M120" s="251">
        <v>4</v>
      </c>
      <c r="N120" s="251">
        <v>4</v>
      </c>
      <c r="O120" s="251">
        <v>4</v>
      </c>
      <c r="P120" s="251">
        <v>4</v>
      </c>
      <c r="Q120" s="251">
        <v>4</v>
      </c>
      <c r="R120" s="251">
        <v>4</v>
      </c>
      <c r="S120" s="251">
        <v>4</v>
      </c>
      <c r="T120" s="252"/>
      <c r="U120" s="252"/>
      <c r="V120" s="252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1.75">
      <c r="A121" s="323" t="s">
        <v>392</v>
      </c>
      <c r="B121" s="251" t="s">
        <v>393</v>
      </c>
      <c r="C121" s="267" t="s">
        <v>394</v>
      </c>
      <c r="D121" s="251" t="s">
        <v>122</v>
      </c>
      <c r="E121" s="432"/>
      <c r="F121" s="432"/>
      <c r="G121" s="251" t="str">
        <f ca="1">'เอกสารหมายเลข 1'!G121</f>
        <v>N/T</v>
      </c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2"/>
      <c r="U121" s="252"/>
      <c r="V121" s="252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1.75">
      <c r="A122" s="323" t="s">
        <v>395</v>
      </c>
      <c r="B122" s="251" t="s">
        <v>396</v>
      </c>
      <c r="C122" s="267" t="s">
        <v>397</v>
      </c>
      <c r="D122" s="251" t="s">
        <v>122</v>
      </c>
      <c r="E122" s="432"/>
      <c r="F122" s="432"/>
      <c r="G122" s="251" t="str">
        <f ca="1">'เอกสารหมายเลข 1'!G122</f>
        <v/>
      </c>
      <c r="H122" s="251">
        <v>0</v>
      </c>
      <c r="I122" s="251">
        <v>0</v>
      </c>
      <c r="J122" s="251">
        <v>0</v>
      </c>
      <c r="K122" s="251">
        <v>0</v>
      </c>
      <c r="L122" s="251">
        <v>0</v>
      </c>
      <c r="M122" s="251">
        <v>0</v>
      </c>
      <c r="N122" s="251">
        <v>0</v>
      </c>
      <c r="O122" s="251">
        <v>0</v>
      </c>
      <c r="P122" s="251">
        <v>0</v>
      </c>
      <c r="Q122" s="251">
        <v>0</v>
      </c>
      <c r="R122" s="251">
        <v>0</v>
      </c>
      <c r="S122" s="251">
        <v>0</v>
      </c>
      <c r="T122" s="252"/>
      <c r="U122" s="252"/>
      <c r="V122" s="252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1.75">
      <c r="A123" s="324" t="s">
        <v>398</v>
      </c>
      <c r="B123" s="253" t="s">
        <v>399</v>
      </c>
      <c r="C123" s="269" t="s">
        <v>400</v>
      </c>
      <c r="D123" s="253" t="s">
        <v>122</v>
      </c>
      <c r="E123" s="433"/>
      <c r="F123" s="433"/>
      <c r="G123" s="253" t="str">
        <f ca="1">'เอกสารหมายเลข 1'!G123</f>
        <v>N/T</v>
      </c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4"/>
      <c r="U123" s="254"/>
      <c r="V123" s="254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1.75">
      <c r="A124" s="441" t="s">
        <v>401</v>
      </c>
      <c r="B124" s="442"/>
      <c r="C124" s="442"/>
      <c r="D124" s="442"/>
      <c r="E124" s="442"/>
      <c r="F124" s="442"/>
      <c r="G124" s="442"/>
      <c r="H124" s="442"/>
      <c r="I124" s="442"/>
      <c r="J124" s="442"/>
      <c r="K124" s="442"/>
      <c r="L124" s="442"/>
      <c r="M124" s="442"/>
      <c r="N124" s="442"/>
      <c r="O124" s="442"/>
      <c r="P124" s="442"/>
      <c r="Q124" s="442"/>
      <c r="R124" s="442"/>
      <c r="S124" s="442"/>
      <c r="T124" s="442"/>
      <c r="U124" s="442"/>
      <c r="V124" s="443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1.75">
      <c r="A125" s="436" t="s">
        <v>402</v>
      </c>
      <c r="B125" s="275" t="s">
        <v>403</v>
      </c>
      <c r="C125" s="276" t="s">
        <v>404</v>
      </c>
      <c r="D125" s="275" t="s">
        <v>95</v>
      </c>
      <c r="E125" s="440" t="s">
        <v>105</v>
      </c>
      <c r="F125" s="440" t="s">
        <v>106</v>
      </c>
      <c r="G125" s="275" t="str">
        <f ca="1">'เอกสารหมายเลข 1'!G125</f>
        <v>N/A</v>
      </c>
      <c r="H125" s="277" t="e">
        <f t="shared" ref="H125:S125" si="28">(H126/H127)*100</f>
        <v>#DIV/0!</v>
      </c>
      <c r="I125" s="277" t="e">
        <f t="shared" si="28"/>
        <v>#DIV/0!</v>
      </c>
      <c r="J125" s="277" t="e">
        <f t="shared" si="28"/>
        <v>#DIV/0!</v>
      </c>
      <c r="K125" s="277" t="e">
        <f t="shared" si="28"/>
        <v>#DIV/0!</v>
      </c>
      <c r="L125" s="277" t="e">
        <f t="shared" si="28"/>
        <v>#DIV/0!</v>
      </c>
      <c r="M125" s="277" t="e">
        <f t="shared" si="28"/>
        <v>#DIV/0!</v>
      </c>
      <c r="N125" s="277" t="e">
        <f t="shared" si="28"/>
        <v>#DIV/0!</v>
      </c>
      <c r="O125" s="277" t="e">
        <f t="shared" si="28"/>
        <v>#DIV/0!</v>
      </c>
      <c r="P125" s="277" t="e">
        <f t="shared" si="28"/>
        <v>#DIV/0!</v>
      </c>
      <c r="Q125" s="277" t="e">
        <f t="shared" si="28"/>
        <v>#DIV/0!</v>
      </c>
      <c r="R125" s="277" t="e">
        <f t="shared" si="28"/>
        <v>#DIV/0!</v>
      </c>
      <c r="S125" s="277" t="e">
        <f t="shared" si="28"/>
        <v>#DIV/0!</v>
      </c>
      <c r="T125" s="325"/>
      <c r="U125" s="325"/>
      <c r="V125" s="273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1.75">
      <c r="A126" s="432"/>
      <c r="B126" s="280" t="s">
        <v>405</v>
      </c>
      <c r="C126" s="280" t="s">
        <v>406</v>
      </c>
      <c r="D126" s="279" t="s">
        <v>122</v>
      </c>
      <c r="E126" s="432"/>
      <c r="F126" s="432"/>
      <c r="G126" s="280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326"/>
      <c r="U126" s="326"/>
      <c r="V126" s="327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1.75">
      <c r="A127" s="433"/>
      <c r="B127" s="312" t="s">
        <v>407</v>
      </c>
      <c r="C127" s="312" t="s">
        <v>408</v>
      </c>
      <c r="D127" s="311" t="s">
        <v>122</v>
      </c>
      <c r="E127" s="433"/>
      <c r="F127" s="433"/>
      <c r="G127" s="312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26"/>
      <c r="U127" s="326"/>
      <c r="V127" s="327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1.75">
      <c r="A128" s="444" t="s">
        <v>409</v>
      </c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5"/>
      <c r="S128" s="445"/>
      <c r="T128" s="445"/>
      <c r="U128" s="445"/>
      <c r="V128" s="44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1.75">
      <c r="A129" s="328" t="s">
        <v>410</v>
      </c>
      <c r="B129" s="245" t="s">
        <v>411</v>
      </c>
      <c r="C129" s="246" t="s">
        <v>412</v>
      </c>
      <c r="D129" s="245" t="s">
        <v>133</v>
      </c>
      <c r="E129" s="245" t="s">
        <v>105</v>
      </c>
      <c r="F129" s="245" t="s">
        <v>413</v>
      </c>
      <c r="G129" s="245" t="str">
        <f ca="1">'เอกสารหมายเลข 1'!G129</f>
        <v>N/T</v>
      </c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73"/>
      <c r="U129" s="273"/>
      <c r="V129" s="273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1.75">
      <c r="A130" s="328" t="s">
        <v>414</v>
      </c>
      <c r="B130" s="245" t="s">
        <v>415</v>
      </c>
      <c r="C130" s="382" t="s">
        <v>135</v>
      </c>
      <c r="D130" s="245" t="s">
        <v>82</v>
      </c>
      <c r="E130" s="245" t="s">
        <v>105</v>
      </c>
      <c r="F130" s="245" t="s">
        <v>84</v>
      </c>
      <c r="G130" s="245" t="str">
        <f ca="1">'เอกสารหมายเลข 1'!G130</f>
        <v>N/T</v>
      </c>
      <c r="H130" s="245"/>
      <c r="I130" s="245"/>
      <c r="J130" s="245"/>
      <c r="K130" s="245"/>
      <c r="L130" s="245"/>
      <c r="M130" s="245"/>
      <c r="N130" s="245"/>
      <c r="O130" s="245"/>
      <c r="P130" s="245"/>
      <c r="Q130" s="245">
        <v>1</v>
      </c>
      <c r="R130" s="245">
        <v>1</v>
      </c>
      <c r="S130" s="245"/>
      <c r="T130" s="273"/>
      <c r="U130" s="273"/>
      <c r="V130" s="273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1.75">
      <c r="A131" s="437" t="s">
        <v>416</v>
      </c>
      <c r="B131" s="307" t="s">
        <v>417</v>
      </c>
      <c r="C131" s="306" t="s">
        <v>136</v>
      </c>
      <c r="D131" s="307" t="s">
        <v>95</v>
      </c>
      <c r="E131" s="439" t="s">
        <v>105</v>
      </c>
      <c r="F131" s="439" t="s">
        <v>84</v>
      </c>
      <c r="G131" s="307">
        <f ca="1">'เอกสารหมายเลข 1'!G131</f>
        <v>100</v>
      </c>
      <c r="H131" s="329">
        <f t="shared" ref="H131:S131" si="29">(H132/H135)*100</f>
        <v>100</v>
      </c>
      <c r="I131" s="329">
        <f t="shared" si="29"/>
        <v>100</v>
      </c>
      <c r="J131" s="329">
        <f t="shared" si="29"/>
        <v>100</v>
      </c>
      <c r="K131" s="329">
        <f t="shared" si="29"/>
        <v>100</v>
      </c>
      <c r="L131" s="329">
        <f t="shared" si="29"/>
        <v>100</v>
      </c>
      <c r="M131" s="329">
        <f t="shared" si="29"/>
        <v>100</v>
      </c>
      <c r="N131" s="329">
        <f t="shared" si="29"/>
        <v>100</v>
      </c>
      <c r="O131" s="329">
        <f t="shared" si="29"/>
        <v>100</v>
      </c>
      <c r="P131" s="329">
        <f t="shared" si="29"/>
        <v>100</v>
      </c>
      <c r="Q131" s="329">
        <f t="shared" si="29"/>
        <v>100</v>
      </c>
      <c r="R131" s="329">
        <f t="shared" si="29"/>
        <v>100</v>
      </c>
      <c r="S131" s="329">
        <f t="shared" si="29"/>
        <v>100</v>
      </c>
      <c r="T131" s="278"/>
      <c r="U131" s="278"/>
      <c r="V131" s="278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1.75">
      <c r="A132" s="432"/>
      <c r="B132" s="251" t="s">
        <v>418</v>
      </c>
      <c r="C132" s="330" t="s">
        <v>419</v>
      </c>
      <c r="D132" s="331" t="s">
        <v>420</v>
      </c>
      <c r="E132" s="432"/>
      <c r="F132" s="432"/>
      <c r="G132" s="331">
        <f ca="1">'เอกสารหมายเลข 1'!G132</f>
        <v>12</v>
      </c>
      <c r="H132" s="331">
        <v>15</v>
      </c>
      <c r="I132" s="331">
        <v>15</v>
      </c>
      <c r="J132" s="331">
        <v>15</v>
      </c>
      <c r="K132" s="331">
        <v>15</v>
      </c>
      <c r="L132" s="331">
        <v>15</v>
      </c>
      <c r="M132" s="331">
        <v>15</v>
      </c>
      <c r="N132" s="331">
        <v>15</v>
      </c>
      <c r="O132" s="331">
        <v>15</v>
      </c>
      <c r="P132" s="331">
        <v>15</v>
      </c>
      <c r="Q132" s="331">
        <v>15</v>
      </c>
      <c r="R132" s="331">
        <v>15</v>
      </c>
      <c r="S132" s="331">
        <v>15</v>
      </c>
      <c r="T132" s="292"/>
      <c r="U132" s="292"/>
      <c r="V132" s="292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1.75">
      <c r="A133" s="432"/>
      <c r="B133" s="251" t="s">
        <v>421</v>
      </c>
      <c r="C133" s="267" t="s">
        <v>422</v>
      </c>
      <c r="D133" s="251" t="s">
        <v>420</v>
      </c>
      <c r="E133" s="432"/>
      <c r="F133" s="432"/>
      <c r="G133" s="251">
        <f ca="1">'เอกสารหมายเลข 1'!G133</f>
        <v>11</v>
      </c>
      <c r="H133" s="251">
        <v>14</v>
      </c>
      <c r="I133" s="251">
        <v>14</v>
      </c>
      <c r="J133" s="251">
        <v>14</v>
      </c>
      <c r="K133" s="251">
        <v>14</v>
      </c>
      <c r="L133" s="251">
        <v>14</v>
      </c>
      <c r="M133" s="251">
        <v>14</v>
      </c>
      <c r="N133" s="251">
        <v>14</v>
      </c>
      <c r="O133" s="251">
        <v>14</v>
      </c>
      <c r="P133" s="251">
        <v>14</v>
      </c>
      <c r="Q133" s="251">
        <v>14</v>
      </c>
      <c r="R133" s="251">
        <v>14</v>
      </c>
      <c r="S133" s="251">
        <v>14</v>
      </c>
      <c r="T133" s="252"/>
      <c r="U133" s="252"/>
      <c r="V133" s="252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1.75">
      <c r="A134" s="432"/>
      <c r="B134" s="251" t="s">
        <v>423</v>
      </c>
      <c r="C134" s="267" t="s">
        <v>424</v>
      </c>
      <c r="D134" s="251" t="s">
        <v>420</v>
      </c>
      <c r="E134" s="432"/>
      <c r="F134" s="432"/>
      <c r="G134" s="251">
        <f ca="1">'เอกสารหมายเลข 1'!G134</f>
        <v>1</v>
      </c>
      <c r="H134" s="251">
        <v>1</v>
      </c>
      <c r="I134" s="251">
        <v>1</v>
      </c>
      <c r="J134" s="251">
        <v>1</v>
      </c>
      <c r="K134" s="251">
        <v>1</v>
      </c>
      <c r="L134" s="251">
        <v>1</v>
      </c>
      <c r="M134" s="251">
        <v>1</v>
      </c>
      <c r="N134" s="251">
        <v>1</v>
      </c>
      <c r="O134" s="251">
        <v>1</v>
      </c>
      <c r="P134" s="251">
        <v>1</v>
      </c>
      <c r="Q134" s="251">
        <v>1</v>
      </c>
      <c r="R134" s="251">
        <v>1</v>
      </c>
      <c r="S134" s="251">
        <v>1</v>
      </c>
      <c r="T134" s="252"/>
      <c r="U134" s="252"/>
      <c r="V134" s="252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1.75">
      <c r="A135" s="432"/>
      <c r="B135" s="331" t="s">
        <v>425</v>
      </c>
      <c r="C135" s="330" t="s">
        <v>426</v>
      </c>
      <c r="D135" s="331" t="s">
        <v>420</v>
      </c>
      <c r="E135" s="432"/>
      <c r="F135" s="432"/>
      <c r="G135" s="331">
        <f ca="1">'เอกสารหมายเลข 1'!G135</f>
        <v>12</v>
      </c>
      <c r="H135" s="331">
        <v>15</v>
      </c>
      <c r="I135" s="331">
        <v>15</v>
      </c>
      <c r="J135" s="331">
        <v>15</v>
      </c>
      <c r="K135" s="331">
        <v>15</v>
      </c>
      <c r="L135" s="331">
        <v>15</v>
      </c>
      <c r="M135" s="331">
        <v>15</v>
      </c>
      <c r="N135" s="331">
        <v>15</v>
      </c>
      <c r="O135" s="331">
        <v>15</v>
      </c>
      <c r="P135" s="331">
        <v>15</v>
      </c>
      <c r="Q135" s="331">
        <v>15</v>
      </c>
      <c r="R135" s="331">
        <v>15</v>
      </c>
      <c r="S135" s="331">
        <v>15</v>
      </c>
      <c r="T135" s="292"/>
      <c r="U135" s="292"/>
      <c r="V135" s="292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1.75">
      <c r="A136" s="432"/>
      <c r="B136" s="251" t="s">
        <v>427</v>
      </c>
      <c r="C136" s="267" t="s">
        <v>428</v>
      </c>
      <c r="D136" s="251" t="s">
        <v>420</v>
      </c>
      <c r="E136" s="432"/>
      <c r="F136" s="432"/>
      <c r="G136" s="251">
        <f ca="1">'เอกสารหมายเลข 1'!G136</f>
        <v>11</v>
      </c>
      <c r="H136" s="251">
        <v>14</v>
      </c>
      <c r="I136" s="251">
        <v>14</v>
      </c>
      <c r="J136" s="251">
        <v>14</v>
      </c>
      <c r="K136" s="251">
        <v>14</v>
      </c>
      <c r="L136" s="251">
        <v>14</v>
      </c>
      <c r="M136" s="251">
        <v>14</v>
      </c>
      <c r="N136" s="251">
        <v>14</v>
      </c>
      <c r="O136" s="251">
        <v>14</v>
      </c>
      <c r="P136" s="251">
        <v>14</v>
      </c>
      <c r="Q136" s="251">
        <v>14</v>
      </c>
      <c r="R136" s="251">
        <v>14</v>
      </c>
      <c r="S136" s="251">
        <v>14</v>
      </c>
      <c r="T136" s="252"/>
      <c r="U136" s="252"/>
      <c r="V136" s="252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1.75">
      <c r="A137" s="433"/>
      <c r="B137" s="320" t="s">
        <v>429</v>
      </c>
      <c r="C137" s="321" t="s">
        <v>430</v>
      </c>
      <c r="D137" s="320" t="s">
        <v>420</v>
      </c>
      <c r="E137" s="433"/>
      <c r="F137" s="433"/>
      <c r="G137" s="320">
        <f ca="1">'เอกสารหมายเลข 1'!G137</f>
        <v>1</v>
      </c>
      <c r="H137" s="320">
        <v>1</v>
      </c>
      <c r="I137" s="320">
        <v>1</v>
      </c>
      <c r="J137" s="320">
        <v>1</v>
      </c>
      <c r="K137" s="320">
        <v>1</v>
      </c>
      <c r="L137" s="320">
        <v>1</v>
      </c>
      <c r="M137" s="320">
        <v>1</v>
      </c>
      <c r="N137" s="320">
        <v>1</v>
      </c>
      <c r="O137" s="320">
        <v>1</v>
      </c>
      <c r="P137" s="320">
        <v>1</v>
      </c>
      <c r="Q137" s="320">
        <v>1</v>
      </c>
      <c r="R137" s="320">
        <v>1</v>
      </c>
      <c r="S137" s="320">
        <v>1</v>
      </c>
      <c r="T137" s="300"/>
      <c r="U137" s="300"/>
      <c r="V137" s="300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1.75">
      <c r="A138" s="332" t="s">
        <v>431</v>
      </c>
      <c r="B138" s="255" t="s">
        <v>432</v>
      </c>
      <c r="C138" s="256" t="s">
        <v>137</v>
      </c>
      <c r="D138" s="255" t="s">
        <v>102</v>
      </c>
      <c r="E138" s="255" t="s">
        <v>105</v>
      </c>
      <c r="F138" s="255" t="s">
        <v>433</v>
      </c>
      <c r="G138" s="333">
        <f ca="1">'เอกสารหมายเลข 1'!G138</f>
        <v>18000000</v>
      </c>
      <c r="H138" s="333">
        <f t="shared" ref="H138:S138" si="30">H139+H140</f>
        <v>812320</v>
      </c>
      <c r="I138" s="333">
        <v>1647080</v>
      </c>
      <c r="J138" s="333">
        <f t="shared" si="30"/>
        <v>2482080</v>
      </c>
      <c r="K138" s="333">
        <f t="shared" si="30"/>
        <v>3538290</v>
      </c>
      <c r="L138" s="333">
        <f t="shared" si="30"/>
        <v>4027350</v>
      </c>
      <c r="M138" s="333">
        <f t="shared" si="30"/>
        <v>4809060</v>
      </c>
      <c r="N138" s="333">
        <f t="shared" si="30"/>
        <v>5052510</v>
      </c>
      <c r="O138" s="333">
        <f t="shared" si="30"/>
        <v>6127390</v>
      </c>
      <c r="P138" s="333">
        <f t="shared" si="30"/>
        <v>6618520</v>
      </c>
      <c r="Q138" s="333">
        <f t="shared" si="30"/>
        <v>7405740</v>
      </c>
      <c r="R138" s="333">
        <f t="shared" si="30"/>
        <v>8234850</v>
      </c>
      <c r="S138" s="333">
        <f t="shared" si="30"/>
        <v>8818935.0399999991</v>
      </c>
      <c r="T138" s="334"/>
      <c r="U138" s="334"/>
      <c r="V138" s="334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1.75">
      <c r="A139" s="270" t="s">
        <v>434</v>
      </c>
      <c r="B139" s="271" t="s">
        <v>435</v>
      </c>
      <c r="C139" s="377" t="s">
        <v>436</v>
      </c>
      <c r="D139" s="271" t="s">
        <v>102</v>
      </c>
      <c r="E139" s="271" t="s">
        <v>105</v>
      </c>
      <c r="F139" s="271" t="s">
        <v>100</v>
      </c>
      <c r="G139" s="274">
        <f ca="1">'เอกสารหมายเลข 1'!G139</f>
        <v>9000000</v>
      </c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3"/>
      <c r="U139" s="273"/>
      <c r="V139" s="273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1.75">
      <c r="A140" s="328" t="s">
        <v>437</v>
      </c>
      <c r="B140" s="245" t="s">
        <v>438</v>
      </c>
      <c r="C140" s="246" t="s">
        <v>439</v>
      </c>
      <c r="D140" s="245" t="s">
        <v>102</v>
      </c>
      <c r="E140" s="245" t="s">
        <v>105</v>
      </c>
      <c r="F140" s="245" t="s">
        <v>84</v>
      </c>
      <c r="G140" s="335">
        <f ca="1">'เอกสารหมายเลข 1'!G140</f>
        <v>9000000</v>
      </c>
      <c r="H140" s="335">
        <v>812320</v>
      </c>
      <c r="I140" s="335">
        <v>1647080</v>
      </c>
      <c r="J140" s="335">
        <v>2482080</v>
      </c>
      <c r="K140" s="335">
        <v>3538290</v>
      </c>
      <c r="L140" s="335">
        <v>4027350</v>
      </c>
      <c r="M140" s="335">
        <v>4809060</v>
      </c>
      <c r="N140" s="335">
        <v>5052510</v>
      </c>
      <c r="O140" s="335">
        <v>6127390</v>
      </c>
      <c r="P140" s="335">
        <v>6618520</v>
      </c>
      <c r="Q140" s="335">
        <v>7405740</v>
      </c>
      <c r="R140" s="335">
        <v>8234850</v>
      </c>
      <c r="S140" s="381">
        <v>8818935.0399999991</v>
      </c>
      <c r="T140" s="334"/>
      <c r="U140" s="334"/>
      <c r="V140" s="334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21.75">
      <c r="A141" s="444" t="s">
        <v>139</v>
      </c>
      <c r="B141" s="445"/>
      <c r="C141" s="445"/>
      <c r="D141" s="445"/>
      <c r="E141" s="445"/>
      <c r="F141" s="445"/>
      <c r="G141" s="445"/>
      <c r="H141" s="445"/>
      <c r="I141" s="445"/>
      <c r="J141" s="445"/>
      <c r="K141" s="445"/>
      <c r="L141" s="445"/>
      <c r="M141" s="445"/>
      <c r="N141" s="445"/>
      <c r="O141" s="445"/>
      <c r="P141" s="445"/>
      <c r="Q141" s="445"/>
      <c r="R141" s="445"/>
      <c r="S141" s="445"/>
      <c r="T141" s="445"/>
      <c r="U141" s="445"/>
      <c r="V141" s="44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43.5">
      <c r="A142" s="336" t="s">
        <v>440</v>
      </c>
      <c r="B142" s="337" t="s">
        <v>441</v>
      </c>
      <c r="C142" s="371" t="s">
        <v>563</v>
      </c>
      <c r="D142" s="337" t="s">
        <v>141</v>
      </c>
      <c r="E142" s="337" t="s">
        <v>105</v>
      </c>
      <c r="F142" s="337" t="s">
        <v>142</v>
      </c>
      <c r="G142" s="273">
        <f>'เอกสารหมายเลข 1'!G142</f>
        <v>0</v>
      </c>
      <c r="H142" s="273" t="s">
        <v>564</v>
      </c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75">
      <c r="A143" s="436" t="s">
        <v>442</v>
      </c>
      <c r="B143" s="275" t="s">
        <v>443</v>
      </c>
      <c r="C143" s="276" t="s">
        <v>444</v>
      </c>
      <c r="D143" s="339" t="s">
        <v>445</v>
      </c>
      <c r="E143" s="440" t="s">
        <v>105</v>
      </c>
      <c r="F143" s="440" t="s">
        <v>142</v>
      </c>
      <c r="G143" s="275" t="str">
        <f>'เอกสารหมายเลข 1'!G143</f>
        <v>ครบ</v>
      </c>
      <c r="H143" s="275" t="str">
        <f t="shared" ref="H143:S143" si="31">IF(AND(H144="มี",H145=H144,H146=H144),"ครบ","ไม่ครบ")</f>
        <v>ไม่ครบ</v>
      </c>
      <c r="I143" s="275" t="str">
        <f t="shared" si="31"/>
        <v>ไม่ครบ</v>
      </c>
      <c r="J143" s="275" t="str">
        <f t="shared" si="31"/>
        <v>ไม่ครบ</v>
      </c>
      <c r="K143" s="275" t="str">
        <f t="shared" si="31"/>
        <v>ไม่ครบ</v>
      </c>
      <c r="L143" s="275" t="str">
        <f t="shared" si="31"/>
        <v>ไม่ครบ</v>
      </c>
      <c r="M143" s="275" t="str">
        <f t="shared" si="31"/>
        <v>ไม่ครบ</v>
      </c>
      <c r="N143" s="275" t="str">
        <f t="shared" si="31"/>
        <v>ไม่ครบ</v>
      </c>
      <c r="O143" s="275" t="str">
        <f t="shared" si="31"/>
        <v>ไม่ครบ</v>
      </c>
      <c r="P143" s="275" t="str">
        <f t="shared" si="31"/>
        <v>ไม่ครบ</v>
      </c>
      <c r="Q143" s="275" t="str">
        <f t="shared" si="31"/>
        <v>ไม่ครบ</v>
      </c>
      <c r="R143" s="275" t="str">
        <f t="shared" si="31"/>
        <v>ไม่ครบ</v>
      </c>
      <c r="S143" s="275" t="str">
        <f t="shared" si="31"/>
        <v>ไม่ครบ</v>
      </c>
      <c r="T143" s="325"/>
      <c r="U143" s="325"/>
      <c r="V143" s="273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21.75">
      <c r="A144" s="432"/>
      <c r="B144" s="340" t="s">
        <v>447</v>
      </c>
      <c r="C144" s="341" t="s">
        <v>448</v>
      </c>
      <c r="D144" s="340" t="s">
        <v>449</v>
      </c>
      <c r="E144" s="432"/>
      <c r="F144" s="432"/>
      <c r="G144" s="340">
        <f>'เอกสารหมายเลข 1'!G144</f>
        <v>0</v>
      </c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2"/>
      <c r="U144" s="342"/>
      <c r="V144" s="273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21.75">
      <c r="A145" s="432"/>
      <c r="B145" s="340" t="s">
        <v>450</v>
      </c>
      <c r="C145" s="341" t="s">
        <v>451</v>
      </c>
      <c r="D145" s="340" t="s">
        <v>452</v>
      </c>
      <c r="E145" s="432"/>
      <c r="F145" s="432"/>
      <c r="G145" s="340">
        <f>'เอกสารหมายเลข 1'!G145</f>
        <v>0</v>
      </c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2"/>
      <c r="U145" s="342"/>
      <c r="V145" s="273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21.75">
      <c r="A146" s="433"/>
      <c r="B146" s="343" t="s">
        <v>453</v>
      </c>
      <c r="C146" s="344" t="s">
        <v>454</v>
      </c>
      <c r="D146" s="343" t="s">
        <v>455</v>
      </c>
      <c r="E146" s="433"/>
      <c r="F146" s="433"/>
      <c r="G146" s="343">
        <f>'เอกสารหมายเลข 1'!G146</f>
        <v>0</v>
      </c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2"/>
      <c r="U146" s="342"/>
      <c r="V146" s="273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21.75">
      <c r="A147" s="336" t="s">
        <v>456</v>
      </c>
      <c r="B147" s="337" t="s">
        <v>447</v>
      </c>
      <c r="C147" s="338" t="s">
        <v>145</v>
      </c>
      <c r="D147" s="337"/>
      <c r="E147" s="337" t="s">
        <v>105</v>
      </c>
      <c r="F147" s="337" t="s">
        <v>108</v>
      </c>
      <c r="G147" s="273">
        <f>'เอกสารหมายเลข 1'!G147</f>
        <v>0</v>
      </c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21.75">
      <c r="A148" s="336" t="s">
        <v>458</v>
      </c>
      <c r="B148" s="337" t="s">
        <v>450</v>
      </c>
      <c r="C148" s="338" t="s">
        <v>146</v>
      </c>
      <c r="D148" s="337" t="s">
        <v>84</v>
      </c>
      <c r="E148" s="337" t="s">
        <v>105</v>
      </c>
      <c r="F148" s="337" t="s">
        <v>108</v>
      </c>
      <c r="G148" s="273">
        <f>'เอกสารหมายเลข 1'!G148</f>
        <v>0</v>
      </c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21.75">
      <c r="A149" s="336" t="s">
        <v>460</v>
      </c>
      <c r="B149" s="337" t="s">
        <v>453</v>
      </c>
      <c r="C149" s="338" t="s">
        <v>147</v>
      </c>
      <c r="D149" s="337" t="s">
        <v>148</v>
      </c>
      <c r="E149" s="337" t="s">
        <v>105</v>
      </c>
      <c r="F149" s="337" t="s">
        <v>149</v>
      </c>
      <c r="G149" s="273">
        <f>'เอกสารหมายเลข 1'!G149</f>
        <v>0</v>
      </c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21.75">
      <c r="A150" s="336" t="s">
        <v>462</v>
      </c>
      <c r="B150" s="337" t="s">
        <v>457</v>
      </c>
      <c r="C150" s="338" t="s">
        <v>150</v>
      </c>
      <c r="D150" s="337" t="s">
        <v>148</v>
      </c>
      <c r="E150" s="337" t="s">
        <v>105</v>
      </c>
      <c r="F150" s="337" t="s">
        <v>149</v>
      </c>
      <c r="G150" s="273">
        <f>'เอกสารหมายเลข 1'!G150</f>
        <v>0</v>
      </c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21.75">
      <c r="A151" s="336" t="s">
        <v>464</v>
      </c>
      <c r="B151" s="337" t="s">
        <v>459</v>
      </c>
      <c r="C151" s="338" t="s">
        <v>151</v>
      </c>
      <c r="D151" s="337" t="s">
        <v>95</v>
      </c>
      <c r="E151" s="337" t="s">
        <v>105</v>
      </c>
      <c r="F151" s="337" t="s">
        <v>152</v>
      </c>
      <c r="G151" s="273">
        <f>'เอกสารหมายเลข 1'!G151</f>
        <v>0</v>
      </c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43.5">
      <c r="A152" s="336" t="s">
        <v>466</v>
      </c>
      <c r="B152" s="337" t="s">
        <v>461</v>
      </c>
      <c r="C152" s="371" t="s">
        <v>468</v>
      </c>
      <c r="D152" s="337" t="s">
        <v>154</v>
      </c>
      <c r="E152" s="337" t="s">
        <v>105</v>
      </c>
      <c r="F152" s="337" t="s">
        <v>152</v>
      </c>
      <c r="G152" s="273">
        <f>'เอกสารหมายเลข 1'!G152</f>
        <v>0</v>
      </c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43.5">
      <c r="A153" s="336" t="s">
        <v>469</v>
      </c>
      <c r="B153" s="337" t="s">
        <v>463</v>
      </c>
      <c r="C153" s="371" t="s">
        <v>155</v>
      </c>
      <c r="D153" s="337" t="s">
        <v>95</v>
      </c>
      <c r="E153" s="337" t="s">
        <v>105</v>
      </c>
      <c r="F153" s="337" t="s">
        <v>152</v>
      </c>
      <c r="G153" s="273">
        <f>'เอกสารหมายเลข 1'!G153</f>
        <v>0</v>
      </c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43.5">
      <c r="A154" s="270" t="s">
        <v>156</v>
      </c>
      <c r="B154" s="271" t="s">
        <v>465</v>
      </c>
      <c r="C154" s="368" t="s">
        <v>472</v>
      </c>
      <c r="D154" s="271" t="s">
        <v>95</v>
      </c>
      <c r="E154" s="271" t="s">
        <v>105</v>
      </c>
      <c r="F154" s="271" t="s">
        <v>152</v>
      </c>
      <c r="G154" s="271">
        <f ca="1">'เอกสารหมายเลข 1'!G154</f>
        <v>100</v>
      </c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3"/>
      <c r="U154" s="273"/>
      <c r="V154" s="273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21.75">
      <c r="A155" s="336" t="s">
        <v>473</v>
      </c>
      <c r="B155" s="337" t="s">
        <v>467</v>
      </c>
      <c r="C155" s="338" t="s">
        <v>158</v>
      </c>
      <c r="D155" s="337" t="s">
        <v>95</v>
      </c>
      <c r="E155" s="337" t="s">
        <v>105</v>
      </c>
      <c r="F155" s="337" t="s">
        <v>152</v>
      </c>
      <c r="G155" s="273">
        <f>'เอกสารหมายเลข 1'!G155</f>
        <v>0</v>
      </c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21.75">
      <c r="A156" s="313" t="s">
        <v>475</v>
      </c>
      <c r="B156" s="275" t="s">
        <v>470</v>
      </c>
      <c r="C156" s="276" t="s">
        <v>159</v>
      </c>
      <c r="D156" s="275"/>
      <c r="E156" s="440" t="s">
        <v>105</v>
      </c>
      <c r="F156" s="440" t="s">
        <v>152</v>
      </c>
      <c r="G156" s="278">
        <f>'เอกสารหมายเลข 1'!G156</f>
        <v>0</v>
      </c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21.75">
      <c r="A157" s="431" t="s">
        <v>477</v>
      </c>
      <c r="B157" s="288" t="s">
        <v>471</v>
      </c>
      <c r="C157" s="289" t="s">
        <v>479</v>
      </c>
      <c r="D157" s="288" t="s">
        <v>95</v>
      </c>
      <c r="E157" s="432"/>
      <c r="F157" s="432"/>
      <c r="G157" s="288">
        <f ca="1">'เอกสารหมายเลข 1'!G157</f>
        <v>100</v>
      </c>
      <c r="H157" s="290" t="e">
        <f t="shared" ref="H157:S157" si="32">(H158/H159)*100</f>
        <v>#DIV/0!</v>
      </c>
      <c r="I157" s="290" t="e">
        <f t="shared" si="32"/>
        <v>#DIV/0!</v>
      </c>
      <c r="J157" s="290" t="e">
        <f t="shared" si="32"/>
        <v>#DIV/0!</v>
      </c>
      <c r="K157" s="290" t="e">
        <f t="shared" si="32"/>
        <v>#DIV/0!</v>
      </c>
      <c r="L157" s="290" t="e">
        <f t="shared" si="32"/>
        <v>#DIV/0!</v>
      </c>
      <c r="M157" s="290" t="e">
        <f t="shared" si="32"/>
        <v>#DIV/0!</v>
      </c>
      <c r="N157" s="290" t="e">
        <f t="shared" si="32"/>
        <v>#DIV/0!</v>
      </c>
      <c r="O157" s="290" t="e">
        <f t="shared" si="32"/>
        <v>#DIV/0!</v>
      </c>
      <c r="P157" s="290" t="e">
        <f t="shared" si="32"/>
        <v>#DIV/0!</v>
      </c>
      <c r="Q157" s="290" t="e">
        <f t="shared" si="32"/>
        <v>#DIV/0!</v>
      </c>
      <c r="R157" s="290" t="e">
        <f t="shared" si="32"/>
        <v>#DIV/0!</v>
      </c>
      <c r="S157" s="290" t="e">
        <f t="shared" si="32"/>
        <v>#DIV/0!</v>
      </c>
      <c r="T157" s="292"/>
      <c r="U157" s="292"/>
      <c r="V157" s="292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21.75">
      <c r="A158" s="432"/>
      <c r="B158" s="279" t="s">
        <v>474</v>
      </c>
      <c r="C158" s="280" t="s">
        <v>481</v>
      </c>
      <c r="D158" s="279" t="s">
        <v>122</v>
      </c>
      <c r="E158" s="432"/>
      <c r="F158" s="432"/>
      <c r="G158" s="279">
        <f>'เอกสารหมายเลข 1'!G158</f>
        <v>0</v>
      </c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52"/>
      <c r="U158" s="252"/>
      <c r="V158" s="252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21.75">
      <c r="A159" s="434"/>
      <c r="B159" s="279" t="s">
        <v>476</v>
      </c>
      <c r="C159" s="280" t="s">
        <v>483</v>
      </c>
      <c r="D159" s="279" t="s">
        <v>122</v>
      </c>
      <c r="E159" s="432"/>
      <c r="F159" s="432"/>
      <c r="G159" s="279">
        <f>'เอกสารหมายเลข 1'!G159</f>
        <v>0</v>
      </c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52"/>
      <c r="U159" s="252"/>
      <c r="V159" s="252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21.75">
      <c r="A160" s="431" t="s">
        <v>484</v>
      </c>
      <c r="B160" s="288" t="s">
        <v>478</v>
      </c>
      <c r="C160" s="289" t="s">
        <v>486</v>
      </c>
      <c r="D160" s="288" t="s">
        <v>95</v>
      </c>
      <c r="E160" s="432"/>
      <c r="F160" s="432"/>
      <c r="G160" s="288">
        <f ca="1">'เอกสารหมายเลข 1'!G160</f>
        <v>100</v>
      </c>
      <c r="H160" s="290" t="e">
        <f t="shared" ref="H160:S160" si="33">(H161/H162)*100</f>
        <v>#DIV/0!</v>
      </c>
      <c r="I160" s="290" t="e">
        <f t="shared" si="33"/>
        <v>#DIV/0!</v>
      </c>
      <c r="J160" s="290" t="e">
        <f t="shared" si="33"/>
        <v>#DIV/0!</v>
      </c>
      <c r="K160" s="290" t="e">
        <f t="shared" si="33"/>
        <v>#DIV/0!</v>
      </c>
      <c r="L160" s="290" t="e">
        <f t="shared" si="33"/>
        <v>#DIV/0!</v>
      </c>
      <c r="M160" s="290" t="e">
        <f t="shared" si="33"/>
        <v>#DIV/0!</v>
      </c>
      <c r="N160" s="290" t="e">
        <f t="shared" si="33"/>
        <v>#DIV/0!</v>
      </c>
      <c r="O160" s="290" t="e">
        <f t="shared" si="33"/>
        <v>#DIV/0!</v>
      </c>
      <c r="P160" s="290" t="e">
        <f t="shared" si="33"/>
        <v>#DIV/0!</v>
      </c>
      <c r="Q160" s="290" t="e">
        <f t="shared" si="33"/>
        <v>#DIV/0!</v>
      </c>
      <c r="R160" s="290" t="e">
        <f t="shared" si="33"/>
        <v>#DIV/0!</v>
      </c>
      <c r="S160" s="290" t="e">
        <f t="shared" si="33"/>
        <v>#DIV/0!</v>
      </c>
      <c r="T160" s="292"/>
      <c r="U160" s="292"/>
      <c r="V160" s="292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t="21.75">
      <c r="A161" s="432"/>
      <c r="B161" s="279" t="s">
        <v>480</v>
      </c>
      <c r="C161" s="280" t="s">
        <v>488</v>
      </c>
      <c r="D161" s="279" t="s">
        <v>122</v>
      </c>
      <c r="E161" s="432"/>
      <c r="F161" s="432"/>
      <c r="G161" s="279">
        <f>'เอกสารหมายเลข 1'!G161</f>
        <v>0</v>
      </c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52"/>
      <c r="U161" s="252"/>
      <c r="V161" s="252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ht="21.75">
      <c r="A162" s="433"/>
      <c r="B162" s="311" t="s">
        <v>482</v>
      </c>
      <c r="C162" s="312" t="s">
        <v>490</v>
      </c>
      <c r="D162" s="311" t="s">
        <v>122</v>
      </c>
      <c r="E162" s="433"/>
      <c r="F162" s="433"/>
      <c r="G162" s="311">
        <f>'เอกสารหมายเลข 1'!G162</f>
        <v>0</v>
      </c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00"/>
      <c r="U162" s="300"/>
      <c r="V162" s="300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ht="21.75">
      <c r="A163" s="345" t="s">
        <v>491</v>
      </c>
      <c r="B163" s="346" t="s">
        <v>485</v>
      </c>
      <c r="C163" s="347" t="s">
        <v>160</v>
      </c>
      <c r="D163" s="346"/>
      <c r="E163" s="452" t="s">
        <v>105</v>
      </c>
      <c r="F163" s="452" t="s">
        <v>493</v>
      </c>
      <c r="G163" s="278">
        <f>'เอกสารหมายเลข 1'!G163</f>
        <v>0</v>
      </c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 ht="21.75">
      <c r="A164" s="348" t="s">
        <v>494</v>
      </c>
      <c r="B164" s="349" t="s">
        <v>487</v>
      </c>
      <c r="C164" s="350" t="s">
        <v>496</v>
      </c>
      <c r="D164" s="349" t="s">
        <v>141</v>
      </c>
      <c r="E164" s="432"/>
      <c r="F164" s="432"/>
      <c r="G164" s="292">
        <f>'เอกสารหมายเลข 1'!G164</f>
        <v>0</v>
      </c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 ht="21.75">
      <c r="A165" s="351" t="s">
        <v>497</v>
      </c>
      <c r="B165" s="352" t="s">
        <v>489</v>
      </c>
      <c r="C165" s="353" t="s">
        <v>499</v>
      </c>
      <c r="D165" s="352" t="s">
        <v>141</v>
      </c>
      <c r="E165" s="433"/>
      <c r="F165" s="433"/>
      <c r="G165" s="318">
        <f>'เอกสารหมายเลข 1'!G165</f>
        <v>0</v>
      </c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 ht="21.75">
      <c r="A166" s="336" t="s">
        <v>500</v>
      </c>
      <c r="B166" s="337" t="s">
        <v>492</v>
      </c>
      <c r="C166" s="338" t="s">
        <v>162</v>
      </c>
      <c r="D166" s="337" t="s">
        <v>95</v>
      </c>
      <c r="E166" s="337" t="s">
        <v>105</v>
      </c>
      <c r="F166" s="337" t="s">
        <v>163</v>
      </c>
      <c r="G166" s="273">
        <f>'เอกสารหมายเลข 1'!G166</f>
        <v>0</v>
      </c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 ht="21.75">
      <c r="A167" s="313" t="s">
        <v>502</v>
      </c>
      <c r="B167" s="275" t="s">
        <v>495</v>
      </c>
      <c r="C167" s="276" t="s">
        <v>164</v>
      </c>
      <c r="D167" s="275"/>
      <c r="E167" s="440" t="s">
        <v>105</v>
      </c>
      <c r="F167" s="440" t="s">
        <v>166</v>
      </c>
      <c r="G167" s="278">
        <f>'เอกสารหมายเลข 1'!G167</f>
        <v>0</v>
      </c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 ht="21.75">
      <c r="A168" s="354" t="s">
        <v>504</v>
      </c>
      <c r="B168" s="288" t="s">
        <v>498</v>
      </c>
      <c r="C168" s="289" t="s">
        <v>506</v>
      </c>
      <c r="D168" s="288" t="s">
        <v>122</v>
      </c>
      <c r="E168" s="432"/>
      <c r="F168" s="432"/>
      <c r="G168" s="288">
        <f ca="1">'เอกสารหมายเลข 1'!G168</f>
        <v>1</v>
      </c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92"/>
      <c r="U168" s="292"/>
      <c r="V168" s="292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 ht="21.75">
      <c r="A169" s="431" t="s">
        <v>507</v>
      </c>
      <c r="B169" s="288" t="s">
        <v>501</v>
      </c>
      <c r="C169" s="289" t="s">
        <v>509</v>
      </c>
      <c r="D169" s="288" t="s">
        <v>95</v>
      </c>
      <c r="E169" s="432"/>
      <c r="F169" s="432"/>
      <c r="G169" s="288">
        <f ca="1">'เอกสารหมายเลข 1'!G169</f>
        <v>8.33</v>
      </c>
      <c r="H169" s="290" t="e">
        <f t="shared" ref="H169:S169" si="34">(H170/H171)*100</f>
        <v>#DIV/0!</v>
      </c>
      <c r="I169" s="290" t="e">
        <f t="shared" si="34"/>
        <v>#DIV/0!</v>
      </c>
      <c r="J169" s="290" t="e">
        <f t="shared" si="34"/>
        <v>#DIV/0!</v>
      </c>
      <c r="K169" s="290" t="e">
        <f t="shared" si="34"/>
        <v>#DIV/0!</v>
      </c>
      <c r="L169" s="290" t="e">
        <f t="shared" si="34"/>
        <v>#DIV/0!</v>
      </c>
      <c r="M169" s="290" t="e">
        <f t="shared" si="34"/>
        <v>#DIV/0!</v>
      </c>
      <c r="N169" s="290" t="e">
        <f t="shared" si="34"/>
        <v>#DIV/0!</v>
      </c>
      <c r="O169" s="290" t="e">
        <f t="shared" si="34"/>
        <v>#DIV/0!</v>
      </c>
      <c r="P169" s="290" t="e">
        <f t="shared" si="34"/>
        <v>#DIV/0!</v>
      </c>
      <c r="Q169" s="290" t="e">
        <f t="shared" si="34"/>
        <v>#DIV/0!</v>
      </c>
      <c r="R169" s="290" t="e">
        <f t="shared" si="34"/>
        <v>#DIV/0!</v>
      </c>
      <c r="S169" s="290" t="e">
        <f t="shared" si="34"/>
        <v>#DIV/0!</v>
      </c>
      <c r="T169" s="292"/>
      <c r="U169" s="292"/>
      <c r="V169" s="292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 ht="21.75">
      <c r="A170" s="432"/>
      <c r="B170" s="279" t="s">
        <v>503</v>
      </c>
      <c r="C170" s="280" t="s">
        <v>511</v>
      </c>
      <c r="D170" s="279" t="s">
        <v>122</v>
      </c>
      <c r="E170" s="432"/>
      <c r="F170" s="432"/>
      <c r="G170" s="279">
        <f ca="1">'เอกสารหมายเลข 1'!G170</f>
        <v>3</v>
      </c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52"/>
      <c r="U170" s="252"/>
      <c r="V170" s="252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 ht="21.75">
      <c r="A171" s="434"/>
      <c r="B171" s="279" t="s">
        <v>505</v>
      </c>
      <c r="C171" s="280" t="s">
        <v>513</v>
      </c>
      <c r="D171" s="279" t="s">
        <v>122</v>
      </c>
      <c r="E171" s="432"/>
      <c r="F171" s="432"/>
      <c r="G171" s="279">
        <f ca="1">'เอกสารหมายเลข 1'!G171</f>
        <v>36</v>
      </c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52"/>
      <c r="U171" s="252"/>
      <c r="V171" s="252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 ht="21.75">
      <c r="A172" s="431" t="s">
        <v>514</v>
      </c>
      <c r="B172" s="288" t="s">
        <v>508</v>
      </c>
      <c r="C172" s="289" t="s">
        <v>516</v>
      </c>
      <c r="D172" s="288" t="s">
        <v>95</v>
      </c>
      <c r="E172" s="432"/>
      <c r="F172" s="432"/>
      <c r="G172" s="288">
        <f ca="1">'เอกสารหมายเลข 1'!G172</f>
        <v>36.36</v>
      </c>
      <c r="H172" s="290" t="e">
        <f t="shared" ref="H172:S172" si="35">(H173/H174)*100</f>
        <v>#DIV/0!</v>
      </c>
      <c r="I172" s="290" t="e">
        <f t="shared" si="35"/>
        <v>#DIV/0!</v>
      </c>
      <c r="J172" s="290" t="e">
        <f t="shared" si="35"/>
        <v>#DIV/0!</v>
      </c>
      <c r="K172" s="290" t="e">
        <f t="shared" si="35"/>
        <v>#DIV/0!</v>
      </c>
      <c r="L172" s="290" t="e">
        <f t="shared" si="35"/>
        <v>#DIV/0!</v>
      </c>
      <c r="M172" s="290" t="e">
        <f t="shared" si="35"/>
        <v>#DIV/0!</v>
      </c>
      <c r="N172" s="290" t="e">
        <f t="shared" si="35"/>
        <v>#DIV/0!</v>
      </c>
      <c r="O172" s="290" t="e">
        <f t="shared" si="35"/>
        <v>#DIV/0!</v>
      </c>
      <c r="P172" s="290" t="e">
        <f t="shared" si="35"/>
        <v>#DIV/0!</v>
      </c>
      <c r="Q172" s="290" t="e">
        <f t="shared" si="35"/>
        <v>#DIV/0!</v>
      </c>
      <c r="R172" s="290" t="e">
        <f t="shared" si="35"/>
        <v>#DIV/0!</v>
      </c>
      <c r="S172" s="290" t="e">
        <f t="shared" si="35"/>
        <v>#DIV/0!</v>
      </c>
      <c r="T172" s="292"/>
      <c r="U172" s="292"/>
      <c r="V172" s="292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 ht="21.75">
      <c r="A173" s="432"/>
      <c r="B173" s="279" t="s">
        <v>510</v>
      </c>
      <c r="C173" s="280" t="s">
        <v>518</v>
      </c>
      <c r="D173" s="279" t="s">
        <v>122</v>
      </c>
      <c r="E173" s="432"/>
      <c r="F173" s="432"/>
      <c r="G173" s="279">
        <f ca="1">'เอกสารหมายเลข 1'!G173</f>
        <v>4</v>
      </c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52"/>
      <c r="U173" s="252"/>
      <c r="V173" s="252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 ht="21.75">
      <c r="A174" s="433"/>
      <c r="B174" s="311" t="s">
        <v>512</v>
      </c>
      <c r="C174" s="312" t="s">
        <v>520</v>
      </c>
      <c r="D174" s="311" t="s">
        <v>122</v>
      </c>
      <c r="E174" s="433"/>
      <c r="F174" s="433"/>
      <c r="G174" s="311">
        <f ca="1">'เอกสารหมายเลข 1'!G174</f>
        <v>11</v>
      </c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00"/>
      <c r="U174" s="300"/>
      <c r="V174" s="300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 ht="21.75">
      <c r="A175" s="328" t="s">
        <v>521</v>
      </c>
      <c r="B175" s="245" t="s">
        <v>515</v>
      </c>
      <c r="C175" s="246" t="s">
        <v>167</v>
      </c>
      <c r="D175" s="245" t="s">
        <v>102</v>
      </c>
      <c r="E175" s="245" t="s">
        <v>105</v>
      </c>
      <c r="F175" s="245" t="s">
        <v>84</v>
      </c>
      <c r="G175" s="245" t="str">
        <f ca="1">'เอกสารหมายเลข 1'!G175</f>
        <v>เป็นบวก</v>
      </c>
      <c r="H175" s="374" t="s">
        <v>586</v>
      </c>
      <c r="I175" s="374" t="s">
        <v>586</v>
      </c>
      <c r="J175" s="374" t="s">
        <v>586</v>
      </c>
      <c r="K175" s="374" t="s">
        <v>586</v>
      </c>
      <c r="L175" s="374" t="s">
        <v>586</v>
      </c>
      <c r="M175" s="374" t="s">
        <v>586</v>
      </c>
      <c r="N175" s="374" t="s">
        <v>586</v>
      </c>
      <c r="O175" s="374" t="s">
        <v>586</v>
      </c>
      <c r="P175" s="374" t="s">
        <v>586</v>
      </c>
      <c r="Q175" s="374" t="s">
        <v>586</v>
      </c>
      <c r="R175" s="374" t="s">
        <v>586</v>
      </c>
      <c r="S175" s="374" t="s">
        <v>586</v>
      </c>
      <c r="T175" s="273"/>
      <c r="U175" s="273"/>
      <c r="V175" s="273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 ht="21.75">
      <c r="A176" s="328" t="s">
        <v>523</v>
      </c>
      <c r="B176" s="245" t="s">
        <v>517</v>
      </c>
      <c r="C176" s="246" t="s">
        <v>169</v>
      </c>
      <c r="D176" s="245" t="s">
        <v>102</v>
      </c>
      <c r="E176" s="245" t="s">
        <v>105</v>
      </c>
      <c r="F176" s="245" t="s">
        <v>84</v>
      </c>
      <c r="G176" s="245" t="str">
        <f ca="1">'เอกสารหมายเลข 1'!G176</f>
        <v>เป็นบวก</v>
      </c>
      <c r="H176" s="374" t="s">
        <v>586</v>
      </c>
      <c r="I176" s="374" t="s">
        <v>586</v>
      </c>
      <c r="J176" s="374" t="s">
        <v>586</v>
      </c>
      <c r="K176" s="374" t="s">
        <v>586</v>
      </c>
      <c r="L176" s="374" t="s">
        <v>586</v>
      </c>
      <c r="M176" s="374" t="s">
        <v>586</v>
      </c>
      <c r="N176" s="374" t="s">
        <v>586</v>
      </c>
      <c r="O176" s="374" t="s">
        <v>586</v>
      </c>
      <c r="P176" s="374" t="s">
        <v>586</v>
      </c>
      <c r="Q176" s="374" t="s">
        <v>586</v>
      </c>
      <c r="R176" s="374" t="s">
        <v>586</v>
      </c>
      <c r="S176" s="374" t="s">
        <v>586</v>
      </c>
      <c r="T176" s="273"/>
      <c r="U176" s="273"/>
      <c r="V176" s="273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 ht="21.75">
      <c r="A177" s="328" t="s">
        <v>525</v>
      </c>
      <c r="B177" s="245" t="s">
        <v>519</v>
      </c>
      <c r="C177" s="246" t="s">
        <v>170</v>
      </c>
      <c r="D177" s="245" t="s">
        <v>95</v>
      </c>
      <c r="E177" s="245" t="s">
        <v>105</v>
      </c>
      <c r="F177" s="245" t="s">
        <v>84</v>
      </c>
      <c r="G177" s="245">
        <f ca="1">'เอกสารหมายเลข 1'!G177</f>
        <v>10</v>
      </c>
      <c r="H177" s="375">
        <v>0.55000000000000004</v>
      </c>
      <c r="I177" s="375">
        <v>1.32</v>
      </c>
      <c r="J177" s="375">
        <v>3.97</v>
      </c>
      <c r="K177" s="375">
        <v>6.11</v>
      </c>
      <c r="L177" s="375">
        <v>16.899999999999999</v>
      </c>
      <c r="M177" s="375">
        <v>18.16</v>
      </c>
      <c r="N177" s="375">
        <v>18.29</v>
      </c>
      <c r="O177" s="375">
        <v>14.88</v>
      </c>
      <c r="P177" s="375">
        <v>9.67</v>
      </c>
      <c r="Q177" s="375">
        <v>10.050000000000001</v>
      </c>
      <c r="R177" s="375">
        <v>19.079999999999998</v>
      </c>
      <c r="S177" s="375">
        <v>17.91</v>
      </c>
      <c r="T177" s="273"/>
      <c r="U177" s="273"/>
      <c r="V177" s="273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ht="21.75">
      <c r="A178" s="328" t="s">
        <v>527</v>
      </c>
      <c r="B178" s="245" t="s">
        <v>522</v>
      </c>
      <c r="C178" s="246" t="s">
        <v>171</v>
      </c>
      <c r="D178" s="245" t="s">
        <v>95</v>
      </c>
      <c r="E178" s="245" t="s">
        <v>105</v>
      </c>
      <c r="F178" s="245" t="s">
        <v>84</v>
      </c>
      <c r="G178" s="245">
        <f ca="1">'เอกสารหมายเลข 1'!G178</f>
        <v>15</v>
      </c>
      <c r="H178" s="375">
        <v>7.75</v>
      </c>
      <c r="I178" s="375">
        <v>18.11</v>
      </c>
      <c r="J178" s="375">
        <v>21.42</v>
      </c>
      <c r="K178" s="375">
        <v>22.82</v>
      </c>
      <c r="L178" s="375">
        <v>37.58</v>
      </c>
      <c r="M178" s="375">
        <v>36.86</v>
      </c>
      <c r="N178" s="375">
        <v>33.119999999999997</v>
      </c>
      <c r="O178" s="375">
        <v>23.79</v>
      </c>
      <c r="P178" s="375">
        <v>13.74</v>
      </c>
      <c r="Q178" s="375">
        <v>12.79</v>
      </c>
      <c r="R178" s="375">
        <v>21.99</v>
      </c>
      <c r="S178" s="375">
        <v>17.55</v>
      </c>
      <c r="T178" s="273"/>
      <c r="U178" s="273"/>
      <c r="V178" s="273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 ht="21.75">
      <c r="A179" s="435" t="s">
        <v>529</v>
      </c>
      <c r="B179" s="275" t="s">
        <v>524</v>
      </c>
      <c r="C179" s="276" t="s">
        <v>172</v>
      </c>
      <c r="D179" s="275" t="s">
        <v>95</v>
      </c>
      <c r="E179" s="440" t="s">
        <v>105</v>
      </c>
      <c r="F179" s="440" t="s">
        <v>173</v>
      </c>
      <c r="G179" s="275">
        <f ca="1">'เอกสารหมายเลข 1'!G179</f>
        <v>100</v>
      </c>
      <c r="H179" s="290" t="e">
        <f t="shared" ref="H179:S179" si="36">(H180/H181)*100</f>
        <v>#DIV/0!</v>
      </c>
      <c r="I179" s="290" t="e">
        <f t="shared" si="36"/>
        <v>#DIV/0!</v>
      </c>
      <c r="J179" s="290" t="e">
        <f t="shared" si="36"/>
        <v>#DIV/0!</v>
      </c>
      <c r="K179" s="290" t="e">
        <f t="shared" si="36"/>
        <v>#DIV/0!</v>
      </c>
      <c r="L179" s="290" t="e">
        <f t="shared" si="36"/>
        <v>#DIV/0!</v>
      </c>
      <c r="M179" s="290" t="e">
        <f t="shared" si="36"/>
        <v>#DIV/0!</v>
      </c>
      <c r="N179" s="290" t="e">
        <f t="shared" si="36"/>
        <v>#DIV/0!</v>
      </c>
      <c r="O179" s="290" t="e">
        <f t="shared" si="36"/>
        <v>#DIV/0!</v>
      </c>
      <c r="P179" s="290" t="e">
        <f t="shared" si="36"/>
        <v>#DIV/0!</v>
      </c>
      <c r="Q179" s="290" t="e">
        <f t="shared" si="36"/>
        <v>#DIV/0!</v>
      </c>
      <c r="R179" s="290" t="e">
        <f t="shared" si="36"/>
        <v>#DIV/0!</v>
      </c>
      <c r="S179" s="290" t="e">
        <f t="shared" si="36"/>
        <v>#DIV/0!</v>
      </c>
      <c r="T179" s="248"/>
      <c r="U179" s="248"/>
      <c r="V179" s="278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ht="21.75">
      <c r="A180" s="432"/>
      <c r="B180" s="279" t="s">
        <v>526</v>
      </c>
      <c r="C180" s="280" t="s">
        <v>532</v>
      </c>
      <c r="D180" s="279" t="s">
        <v>533</v>
      </c>
      <c r="E180" s="432"/>
      <c r="F180" s="432"/>
      <c r="G180" s="279">
        <f ca="1">'เอกสารหมายเลข 1'!G180</f>
        <v>15</v>
      </c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52"/>
      <c r="U180" s="252"/>
      <c r="V180" s="252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 ht="21.75">
      <c r="A181" s="433"/>
      <c r="B181" s="311" t="s">
        <v>528</v>
      </c>
      <c r="C181" s="312" t="s">
        <v>535</v>
      </c>
      <c r="D181" s="311" t="s">
        <v>533</v>
      </c>
      <c r="E181" s="434"/>
      <c r="F181" s="434"/>
      <c r="G181" s="311">
        <f ca="1">'เอกสารหมายเลข 1'!G181</f>
        <v>15</v>
      </c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00"/>
      <c r="U181" s="300"/>
      <c r="V181" s="300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 ht="21.75">
      <c r="A182" s="355" t="s">
        <v>536</v>
      </c>
      <c r="B182" s="356" t="s">
        <v>530</v>
      </c>
      <c r="C182" s="357" t="s">
        <v>174</v>
      </c>
      <c r="D182" s="356" t="s">
        <v>15</v>
      </c>
      <c r="E182" s="356" t="s">
        <v>105</v>
      </c>
      <c r="F182" s="356" t="s">
        <v>84</v>
      </c>
      <c r="G182" s="356">
        <f ca="1">'เอกสารหมายเลข 1'!G182</f>
        <v>1</v>
      </c>
      <c r="H182" s="356">
        <v>2</v>
      </c>
      <c r="I182" s="356">
        <v>2</v>
      </c>
      <c r="J182" s="356">
        <v>2</v>
      </c>
      <c r="K182" s="356">
        <v>2</v>
      </c>
      <c r="L182" s="356">
        <v>2</v>
      </c>
      <c r="M182" s="356">
        <v>2</v>
      </c>
      <c r="N182" s="356">
        <v>2</v>
      </c>
      <c r="O182" s="356">
        <v>2</v>
      </c>
      <c r="P182" s="356">
        <v>2</v>
      </c>
      <c r="Q182" s="356">
        <v>2</v>
      </c>
      <c r="R182" s="356">
        <v>2</v>
      </c>
      <c r="S182" s="356">
        <v>2</v>
      </c>
      <c r="T182" s="325"/>
      <c r="U182" s="325"/>
      <c r="V182" s="325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ht="21.75">
      <c r="A183" s="436" t="s">
        <v>538</v>
      </c>
      <c r="B183" s="275" t="s">
        <v>531</v>
      </c>
      <c r="C183" s="276" t="s">
        <v>175</v>
      </c>
      <c r="D183" s="275"/>
      <c r="E183" s="440" t="s">
        <v>105</v>
      </c>
      <c r="F183" s="440" t="s">
        <v>108</v>
      </c>
      <c r="G183" s="278">
        <f>'เอกสารหมายเลข 1'!G183</f>
        <v>0</v>
      </c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ht="21.75">
      <c r="A184" s="432"/>
      <c r="B184" s="288" t="s">
        <v>534</v>
      </c>
      <c r="C184" s="289" t="s">
        <v>541</v>
      </c>
      <c r="D184" s="288"/>
      <c r="E184" s="432"/>
      <c r="F184" s="432"/>
      <c r="G184" s="316" t="str">
        <f ca="1">'เอกสารหมายเลข 1'!G184</f>
        <v>เพิ่มขึ้นอย่างน้อย 
 1 Band ย่อย</v>
      </c>
      <c r="H184" s="316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316"/>
      <c r="T184" s="318"/>
      <c r="U184" s="318"/>
      <c r="V184" s="318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ht="21.75">
      <c r="A185" s="433"/>
      <c r="B185" s="316" t="s">
        <v>537</v>
      </c>
      <c r="C185" s="317" t="s">
        <v>543</v>
      </c>
      <c r="D185" s="316"/>
      <c r="E185" s="433"/>
      <c r="F185" s="433"/>
      <c r="G185" s="284" t="str">
        <f ca="1">'เอกสารหมายเลข 1'!G185</f>
        <v>เพิ่มขึ้นอย่างน้อย 
 1 Band ย่อย</v>
      </c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48"/>
      <c r="U185" s="248"/>
      <c r="V185" s="248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ht="43.5">
      <c r="A186" s="328" t="s">
        <v>544</v>
      </c>
      <c r="B186" s="245" t="s">
        <v>539</v>
      </c>
      <c r="C186" s="362" t="s">
        <v>546</v>
      </c>
      <c r="D186" s="245" t="s">
        <v>15</v>
      </c>
      <c r="E186" s="245" t="s">
        <v>105</v>
      </c>
      <c r="F186" s="245" t="s">
        <v>84</v>
      </c>
      <c r="G186" s="358">
        <f ca="1">'เอกสารหมายเลข 1'!G186</f>
        <v>2</v>
      </c>
      <c r="H186" s="358">
        <v>0</v>
      </c>
      <c r="I186" s="358">
        <v>0</v>
      </c>
      <c r="J186" s="358">
        <v>0</v>
      </c>
      <c r="K186" s="358">
        <v>0</v>
      </c>
      <c r="L186" s="358">
        <v>0</v>
      </c>
      <c r="M186" s="358">
        <v>0</v>
      </c>
      <c r="N186" s="358">
        <v>0</v>
      </c>
      <c r="O186" s="358">
        <v>0</v>
      </c>
      <c r="P186" s="358">
        <v>0</v>
      </c>
      <c r="Q186" s="358">
        <v>2</v>
      </c>
      <c r="R186" s="358">
        <v>2</v>
      </c>
      <c r="S186" s="358">
        <v>2</v>
      </c>
      <c r="T186" s="359"/>
      <c r="U186" s="359"/>
      <c r="V186" s="359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ht="21.75">
      <c r="A187" s="68"/>
      <c r="B187" s="69"/>
      <c r="C187" s="25"/>
      <c r="D187" s="70"/>
      <c r="E187" s="26"/>
      <c r="F187" s="26"/>
      <c r="G187" s="26"/>
      <c r="H187" s="26"/>
      <c r="I187" s="26"/>
      <c r="J187" s="2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ht="21.75">
      <c r="A188" s="68"/>
      <c r="B188" s="69"/>
      <c r="C188" s="25"/>
      <c r="D188" s="70"/>
      <c r="E188" s="26"/>
      <c r="F188" s="26"/>
      <c r="G188" s="2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ht="21.75">
      <c r="A189" s="68"/>
      <c r="B189" s="69"/>
      <c r="C189" s="25"/>
      <c r="D189" s="70"/>
      <c r="E189" s="26"/>
      <c r="F189" s="26"/>
      <c r="G189" s="2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ht="21.75">
      <c r="A190" s="68"/>
      <c r="B190" s="69"/>
      <c r="C190" s="25"/>
      <c r="D190" s="70"/>
      <c r="E190" s="26"/>
      <c r="F190" s="26"/>
      <c r="G190" s="24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ht="21.75">
      <c r="A191" s="68"/>
      <c r="B191" s="69"/>
      <c r="C191" s="25"/>
      <c r="D191" s="157"/>
      <c r="E191" s="24"/>
      <c r="F191" s="24"/>
      <c r="G191" s="24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ht="15">
      <c r="A192" s="158"/>
      <c r="B192" s="6"/>
      <c r="C192" s="6"/>
      <c r="D192" s="159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ht="15">
      <c r="A193" s="158"/>
      <c r="B193" s="6"/>
      <c r="C193" s="6"/>
      <c r="D193" s="159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 ht="15">
      <c r="A194" s="158"/>
      <c r="B194" s="6"/>
      <c r="C194" s="6"/>
      <c r="D194" s="159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 ht="15">
      <c r="A195" s="158"/>
      <c r="B195" s="6"/>
      <c r="C195" s="6"/>
      <c r="D195" s="159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 ht="15">
      <c r="A196" s="158"/>
      <c r="B196" s="6"/>
      <c r="C196" s="6"/>
      <c r="D196" s="159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 ht="15">
      <c r="A197" s="158"/>
      <c r="B197" s="6"/>
      <c r="C197" s="6"/>
      <c r="D197" s="159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 ht="15">
      <c r="A198" s="158"/>
      <c r="B198" s="6"/>
      <c r="C198" s="6"/>
      <c r="D198" s="159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 ht="15">
      <c r="A199" s="158"/>
      <c r="B199" s="6"/>
      <c r="C199" s="6"/>
      <c r="D199" s="159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 ht="15">
      <c r="A200" s="158"/>
      <c r="B200" s="6"/>
      <c r="C200" s="6"/>
      <c r="D200" s="159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1:35" ht="15">
      <c r="A201" s="158"/>
      <c r="B201" s="6"/>
      <c r="C201" s="6"/>
      <c r="D201" s="159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 ht="15">
      <c r="A202" s="158"/>
      <c r="B202" s="6"/>
      <c r="C202" s="6"/>
      <c r="D202" s="159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ht="15">
      <c r="A203" s="158"/>
      <c r="B203" s="6"/>
      <c r="C203" s="6"/>
      <c r="D203" s="15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ht="15">
      <c r="A204" s="158"/>
      <c r="B204" s="6"/>
      <c r="C204" s="6"/>
      <c r="D204" s="159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 ht="15">
      <c r="A205" s="158"/>
      <c r="B205" s="6"/>
      <c r="C205" s="6"/>
      <c r="D205" s="159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 ht="15">
      <c r="A206" s="158"/>
      <c r="B206" s="6"/>
      <c r="C206" s="6"/>
      <c r="D206" s="159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 ht="15">
      <c r="A207" s="158"/>
      <c r="B207" s="6"/>
      <c r="C207" s="6"/>
      <c r="D207" s="159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1:35" ht="15">
      <c r="A208" s="158"/>
      <c r="B208" s="6"/>
      <c r="C208" s="6"/>
      <c r="D208" s="159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1:35" ht="15">
      <c r="A209" s="158"/>
      <c r="B209" s="6"/>
      <c r="C209" s="6"/>
      <c r="D209" s="159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1:35" ht="15">
      <c r="A210" s="158"/>
      <c r="B210" s="6"/>
      <c r="C210" s="6"/>
      <c r="D210" s="159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1:35" ht="15">
      <c r="A211" s="158"/>
      <c r="B211" s="6"/>
      <c r="C211" s="6"/>
      <c r="D211" s="159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 ht="15">
      <c r="A212" s="158"/>
      <c r="B212" s="6"/>
      <c r="C212" s="6"/>
      <c r="D212" s="159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1:35" ht="15">
      <c r="A213" s="158"/>
      <c r="B213" s="6"/>
      <c r="C213" s="6"/>
      <c r="D213" s="159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1:35" ht="15">
      <c r="A214" s="158"/>
      <c r="B214" s="6"/>
      <c r="C214" s="6"/>
      <c r="D214" s="159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1:35" ht="15">
      <c r="A215" s="158"/>
      <c r="B215" s="6"/>
      <c r="C215" s="6"/>
      <c r="D215" s="159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 ht="15">
      <c r="A216" s="158"/>
      <c r="B216" s="6"/>
      <c r="C216" s="6"/>
      <c r="D216" s="159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 ht="15">
      <c r="A217" s="158"/>
      <c r="B217" s="6"/>
      <c r="C217" s="6"/>
      <c r="D217" s="159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1:35" ht="15">
      <c r="A218" s="158"/>
      <c r="B218" s="6"/>
      <c r="C218" s="6"/>
      <c r="D218" s="159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ht="15">
      <c r="A219" s="158"/>
      <c r="B219" s="6"/>
      <c r="C219" s="6"/>
      <c r="D219" s="159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1:35" ht="15">
      <c r="A220" s="158"/>
      <c r="B220" s="6"/>
      <c r="C220" s="6"/>
      <c r="D220" s="159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ht="15">
      <c r="A221" s="158"/>
      <c r="B221" s="6"/>
      <c r="C221" s="6"/>
      <c r="D221" s="159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 ht="15">
      <c r="A222" s="158"/>
      <c r="B222" s="6"/>
      <c r="C222" s="6"/>
      <c r="D222" s="159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ht="15">
      <c r="A223" s="158"/>
      <c r="B223" s="6"/>
      <c r="C223" s="6"/>
      <c r="D223" s="159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ht="15">
      <c r="A224" s="158"/>
      <c r="B224" s="6"/>
      <c r="C224" s="6"/>
      <c r="D224" s="159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ht="15">
      <c r="A225" s="158"/>
      <c r="B225" s="6"/>
      <c r="C225" s="6"/>
      <c r="D225" s="159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ht="15">
      <c r="A226" s="158"/>
      <c r="B226" s="6"/>
      <c r="C226" s="6"/>
      <c r="D226" s="159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ht="15">
      <c r="A227" s="158"/>
      <c r="B227" s="6"/>
      <c r="C227" s="6"/>
      <c r="D227" s="159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ht="15">
      <c r="A228" s="158"/>
      <c r="B228" s="6"/>
      <c r="C228" s="6"/>
      <c r="D228" s="159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5">
      <c r="A229" s="158"/>
      <c r="B229" s="6"/>
      <c r="C229" s="6"/>
      <c r="D229" s="159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5">
      <c r="A230" s="158"/>
      <c r="B230" s="6"/>
      <c r="C230" s="6"/>
      <c r="D230" s="159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5">
      <c r="A231" s="158"/>
      <c r="B231" s="6"/>
      <c r="C231" s="6"/>
      <c r="D231" s="159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5">
      <c r="A232" s="158"/>
      <c r="B232" s="6"/>
      <c r="C232" s="6"/>
      <c r="D232" s="159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5">
      <c r="A233" s="158"/>
      <c r="B233" s="6"/>
      <c r="C233" s="6"/>
      <c r="D233" s="159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5">
      <c r="A234" s="158"/>
      <c r="B234" s="6"/>
      <c r="C234" s="6"/>
      <c r="D234" s="159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5">
      <c r="A235" s="158"/>
      <c r="B235" s="6"/>
      <c r="C235" s="6"/>
      <c r="D235" s="159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5">
      <c r="A236" s="158"/>
      <c r="B236" s="6"/>
      <c r="C236" s="6"/>
      <c r="D236" s="159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5">
      <c r="A237" s="158"/>
      <c r="B237" s="6"/>
      <c r="C237" s="6"/>
      <c r="D237" s="159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">
      <c r="A238" s="158"/>
      <c r="B238" s="6"/>
      <c r="C238" s="6"/>
      <c r="D238" s="159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">
      <c r="A239" s="158"/>
      <c r="B239" s="6"/>
      <c r="C239" s="6"/>
      <c r="D239" s="159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">
      <c r="A240" s="158"/>
      <c r="B240" s="6"/>
      <c r="C240" s="6"/>
      <c r="D240" s="159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">
      <c r="A241" s="158"/>
      <c r="B241" s="6"/>
      <c r="C241" s="6"/>
      <c r="D241" s="159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">
      <c r="A242" s="158"/>
      <c r="B242" s="6"/>
      <c r="C242" s="6"/>
      <c r="D242" s="159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">
      <c r="A243" s="158"/>
      <c r="B243" s="6"/>
      <c r="C243" s="6"/>
      <c r="D243" s="159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">
      <c r="A244" s="158"/>
      <c r="B244" s="6"/>
      <c r="C244" s="6"/>
      <c r="D244" s="159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">
      <c r="A245" s="158"/>
      <c r="B245" s="6"/>
      <c r="C245" s="6"/>
      <c r="D245" s="159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">
      <c r="A246" s="158"/>
      <c r="B246" s="6"/>
      <c r="C246" s="6"/>
      <c r="D246" s="159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">
      <c r="A247" s="158"/>
      <c r="B247" s="6"/>
      <c r="C247" s="6"/>
      <c r="D247" s="159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">
      <c r="A248" s="158"/>
      <c r="B248" s="6"/>
      <c r="C248" s="6"/>
      <c r="D248" s="159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">
      <c r="A249" s="158"/>
      <c r="B249" s="6"/>
      <c r="C249" s="6"/>
      <c r="D249" s="159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">
      <c r="A250" s="158"/>
      <c r="B250" s="6"/>
      <c r="C250" s="6"/>
      <c r="D250" s="159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">
      <c r="A251" s="158"/>
      <c r="B251" s="6"/>
      <c r="C251" s="6"/>
      <c r="D251" s="159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">
      <c r="A252" s="158"/>
      <c r="B252" s="6"/>
      <c r="C252" s="6"/>
      <c r="D252" s="159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">
      <c r="A253" s="158"/>
      <c r="B253" s="6"/>
      <c r="C253" s="6"/>
      <c r="D253" s="159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">
      <c r="A254" s="158"/>
      <c r="B254" s="6"/>
      <c r="C254" s="6"/>
      <c r="D254" s="159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">
      <c r="A255" s="158"/>
      <c r="B255" s="6"/>
      <c r="C255" s="6"/>
      <c r="D255" s="159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">
      <c r="A256" s="158"/>
      <c r="B256" s="6"/>
      <c r="C256" s="6"/>
      <c r="D256" s="159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">
      <c r="A257" s="158"/>
      <c r="B257" s="6"/>
      <c r="C257" s="6"/>
      <c r="D257" s="159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">
      <c r="A258" s="158"/>
      <c r="B258" s="6"/>
      <c r="C258" s="6"/>
      <c r="D258" s="159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">
      <c r="A259" s="158"/>
      <c r="B259" s="6"/>
      <c r="C259" s="6"/>
      <c r="D259" s="159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">
      <c r="A260" s="158"/>
      <c r="B260" s="6"/>
      <c r="C260" s="6"/>
      <c r="D260" s="159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">
      <c r="A261" s="158"/>
      <c r="B261" s="6"/>
      <c r="C261" s="6"/>
      <c r="D261" s="159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">
      <c r="A262" s="158"/>
      <c r="B262" s="6"/>
      <c r="C262" s="6"/>
      <c r="D262" s="159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">
      <c r="A263" s="158"/>
      <c r="B263" s="6"/>
      <c r="C263" s="6"/>
      <c r="D263" s="159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">
      <c r="A264" s="158"/>
      <c r="B264" s="6"/>
      <c r="C264" s="6"/>
      <c r="D264" s="159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">
      <c r="A265" s="158"/>
      <c r="B265" s="6"/>
      <c r="C265" s="6"/>
      <c r="D265" s="159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">
      <c r="A266" s="158"/>
      <c r="B266" s="6"/>
      <c r="C266" s="6"/>
      <c r="D266" s="159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">
      <c r="A267" s="158"/>
      <c r="B267" s="6"/>
      <c r="C267" s="6"/>
      <c r="D267" s="159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">
      <c r="A268" s="158"/>
      <c r="B268" s="6"/>
      <c r="C268" s="6"/>
      <c r="D268" s="159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">
      <c r="A269" s="158"/>
      <c r="B269" s="6"/>
      <c r="C269" s="6"/>
      <c r="D269" s="159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">
      <c r="A270" s="158"/>
      <c r="B270" s="6"/>
      <c r="C270" s="6"/>
      <c r="D270" s="159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">
      <c r="A271" s="158"/>
      <c r="B271" s="6"/>
      <c r="C271" s="6"/>
      <c r="D271" s="159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">
      <c r="A272" s="158"/>
      <c r="B272" s="6"/>
      <c r="C272" s="6"/>
      <c r="D272" s="159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">
      <c r="A273" s="158"/>
      <c r="B273" s="6"/>
      <c r="C273" s="6"/>
      <c r="D273" s="159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">
      <c r="A274" s="158"/>
      <c r="B274" s="6"/>
      <c r="C274" s="6"/>
      <c r="D274" s="159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">
      <c r="A275" s="158"/>
      <c r="B275" s="6"/>
      <c r="C275" s="6"/>
      <c r="D275" s="159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">
      <c r="A276" s="158"/>
      <c r="B276" s="6"/>
      <c r="C276" s="6"/>
      <c r="D276" s="159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">
      <c r="A277" s="158"/>
      <c r="B277" s="6"/>
      <c r="C277" s="6"/>
      <c r="D277" s="159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">
      <c r="A278" s="158"/>
      <c r="B278" s="6"/>
      <c r="C278" s="6"/>
      <c r="D278" s="159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">
      <c r="A279" s="158"/>
      <c r="B279" s="6"/>
      <c r="C279" s="6"/>
      <c r="D279" s="159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">
      <c r="A280" s="158"/>
      <c r="B280" s="6"/>
      <c r="C280" s="6"/>
      <c r="D280" s="159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">
      <c r="A281" s="158"/>
      <c r="B281" s="6"/>
      <c r="C281" s="6"/>
      <c r="D281" s="159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">
      <c r="A282" s="158"/>
      <c r="B282" s="6"/>
      <c r="C282" s="6"/>
      <c r="D282" s="159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">
      <c r="A283" s="158"/>
      <c r="B283" s="6"/>
      <c r="C283" s="6"/>
      <c r="D283" s="159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">
      <c r="A284" s="158"/>
      <c r="B284" s="6"/>
      <c r="C284" s="6"/>
      <c r="D284" s="159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">
      <c r="A285" s="158"/>
      <c r="B285" s="6"/>
      <c r="C285" s="6"/>
      <c r="D285" s="159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">
      <c r="A286" s="158"/>
      <c r="B286" s="6"/>
      <c r="C286" s="6"/>
      <c r="D286" s="159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">
      <c r="A287" s="158"/>
      <c r="B287" s="6"/>
      <c r="C287" s="6"/>
      <c r="D287" s="159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">
      <c r="A288" s="158"/>
      <c r="B288" s="6"/>
      <c r="C288" s="6"/>
      <c r="D288" s="159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">
      <c r="A289" s="158"/>
      <c r="B289" s="6"/>
      <c r="C289" s="6"/>
      <c r="D289" s="159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">
      <c r="A290" s="158"/>
      <c r="B290" s="6"/>
      <c r="C290" s="6"/>
      <c r="D290" s="159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">
      <c r="A291" s="158"/>
      <c r="B291" s="6"/>
      <c r="C291" s="6"/>
      <c r="D291" s="159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">
      <c r="A292" s="158"/>
      <c r="B292" s="6"/>
      <c r="C292" s="6"/>
      <c r="D292" s="159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">
      <c r="A293" s="158"/>
      <c r="B293" s="6"/>
      <c r="C293" s="6"/>
      <c r="D293" s="159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">
      <c r="A294" s="158"/>
      <c r="B294" s="6"/>
      <c r="C294" s="6"/>
      <c r="D294" s="159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">
      <c r="A295" s="158"/>
      <c r="B295" s="6"/>
      <c r="C295" s="6"/>
      <c r="D295" s="159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">
      <c r="A296" s="158"/>
      <c r="B296" s="6"/>
      <c r="C296" s="6"/>
      <c r="D296" s="159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">
      <c r="A297" s="158"/>
      <c r="B297" s="6"/>
      <c r="C297" s="6"/>
      <c r="D297" s="159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">
      <c r="A298" s="158"/>
      <c r="B298" s="6"/>
      <c r="C298" s="6"/>
      <c r="D298" s="159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">
      <c r="A299" s="158"/>
      <c r="B299" s="6"/>
      <c r="C299" s="6"/>
      <c r="D299" s="159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">
      <c r="A300" s="158"/>
      <c r="B300" s="6"/>
      <c r="C300" s="6"/>
      <c r="D300" s="159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">
      <c r="A301" s="158"/>
      <c r="B301" s="6"/>
      <c r="C301" s="6"/>
      <c r="D301" s="159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">
      <c r="A302" s="158"/>
      <c r="B302" s="6"/>
      <c r="C302" s="6"/>
      <c r="D302" s="159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">
      <c r="A303" s="158"/>
      <c r="B303" s="6"/>
      <c r="C303" s="6"/>
      <c r="D303" s="159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">
      <c r="A304" s="158"/>
      <c r="B304" s="6"/>
      <c r="C304" s="6"/>
      <c r="D304" s="159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">
      <c r="A305" s="158"/>
      <c r="B305" s="6"/>
      <c r="C305" s="6"/>
      <c r="D305" s="159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">
      <c r="A306" s="158"/>
      <c r="B306" s="6"/>
      <c r="C306" s="6"/>
      <c r="D306" s="159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">
      <c r="A307" s="158"/>
      <c r="B307" s="6"/>
      <c r="C307" s="6"/>
      <c r="D307" s="159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">
      <c r="A308" s="158"/>
      <c r="B308" s="6"/>
      <c r="C308" s="6"/>
      <c r="D308" s="159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">
      <c r="A309" s="158"/>
      <c r="B309" s="6"/>
      <c r="C309" s="6"/>
      <c r="D309" s="159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">
      <c r="A310" s="158"/>
      <c r="B310" s="6"/>
      <c r="C310" s="6"/>
      <c r="D310" s="159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">
      <c r="A311" s="158"/>
      <c r="B311" s="6"/>
      <c r="C311" s="6"/>
      <c r="D311" s="159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">
      <c r="A312" s="158"/>
      <c r="B312" s="6"/>
      <c r="C312" s="6"/>
      <c r="D312" s="159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">
      <c r="A313" s="158"/>
      <c r="B313" s="6"/>
      <c r="C313" s="6"/>
      <c r="D313" s="159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">
      <c r="A314" s="158"/>
      <c r="B314" s="6"/>
      <c r="C314" s="6"/>
      <c r="D314" s="159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">
      <c r="A315" s="158"/>
      <c r="B315" s="6"/>
      <c r="C315" s="6"/>
      <c r="D315" s="159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">
      <c r="A316" s="158"/>
      <c r="B316" s="6"/>
      <c r="C316" s="6"/>
      <c r="D316" s="159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">
      <c r="A317" s="158"/>
      <c r="B317" s="6"/>
      <c r="C317" s="6"/>
      <c r="D317" s="159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">
      <c r="A318" s="158"/>
      <c r="B318" s="6"/>
      <c r="C318" s="6"/>
      <c r="D318" s="159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">
      <c r="A319" s="158"/>
      <c r="B319" s="6"/>
      <c r="C319" s="6"/>
      <c r="D319" s="159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">
      <c r="A320" s="158"/>
      <c r="B320" s="6"/>
      <c r="C320" s="6"/>
      <c r="D320" s="159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">
      <c r="A321" s="158"/>
      <c r="B321" s="6"/>
      <c r="C321" s="6"/>
      <c r="D321" s="159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">
      <c r="A322" s="158"/>
      <c r="B322" s="6"/>
      <c r="C322" s="6"/>
      <c r="D322" s="159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">
      <c r="A323" s="158"/>
      <c r="B323" s="6"/>
      <c r="C323" s="6"/>
      <c r="D323" s="159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">
      <c r="A324" s="158"/>
      <c r="B324" s="6"/>
      <c r="C324" s="6"/>
      <c r="D324" s="159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">
      <c r="A325" s="158"/>
      <c r="B325" s="6"/>
      <c r="C325" s="6"/>
      <c r="D325" s="159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">
      <c r="A326" s="158"/>
      <c r="B326" s="6"/>
      <c r="C326" s="6"/>
      <c r="D326" s="159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">
      <c r="A327" s="158"/>
      <c r="B327" s="6"/>
      <c r="C327" s="6"/>
      <c r="D327" s="159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">
      <c r="A328" s="158"/>
      <c r="B328" s="6"/>
      <c r="C328" s="6"/>
      <c r="D328" s="159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">
      <c r="A329" s="158"/>
      <c r="B329" s="6"/>
      <c r="C329" s="6"/>
      <c r="D329" s="159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">
      <c r="A330" s="158"/>
      <c r="B330" s="6"/>
      <c r="C330" s="6"/>
      <c r="D330" s="159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">
      <c r="A331" s="158"/>
      <c r="B331" s="6"/>
      <c r="C331" s="6"/>
      <c r="D331" s="159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">
      <c r="A332" s="158"/>
      <c r="B332" s="6"/>
      <c r="C332" s="6"/>
      <c r="D332" s="159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">
      <c r="A333" s="158"/>
      <c r="B333" s="6"/>
      <c r="C333" s="6"/>
      <c r="D333" s="159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">
      <c r="A334" s="158"/>
      <c r="B334" s="6"/>
      <c r="C334" s="6"/>
      <c r="D334" s="159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">
      <c r="A335" s="158"/>
      <c r="B335" s="6"/>
      <c r="C335" s="6"/>
      <c r="D335" s="159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">
      <c r="A336" s="158"/>
      <c r="B336" s="6"/>
      <c r="C336" s="6"/>
      <c r="D336" s="159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">
      <c r="A337" s="158"/>
      <c r="B337" s="6"/>
      <c r="C337" s="6"/>
      <c r="D337" s="159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">
      <c r="A338" s="158"/>
      <c r="B338" s="6"/>
      <c r="C338" s="6"/>
      <c r="D338" s="159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">
      <c r="A339" s="158"/>
      <c r="B339" s="6"/>
      <c r="C339" s="6"/>
      <c r="D339" s="159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">
      <c r="A340" s="158"/>
      <c r="B340" s="6"/>
      <c r="C340" s="6"/>
      <c r="D340" s="159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">
      <c r="A341" s="158"/>
      <c r="B341" s="6"/>
      <c r="C341" s="6"/>
      <c r="D341" s="159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">
      <c r="A342" s="158"/>
      <c r="B342" s="6"/>
      <c r="C342" s="6"/>
      <c r="D342" s="159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">
      <c r="A343" s="158"/>
      <c r="B343" s="6"/>
      <c r="C343" s="6"/>
      <c r="D343" s="159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">
      <c r="A344" s="158"/>
      <c r="B344" s="6"/>
      <c r="C344" s="6"/>
      <c r="D344" s="159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">
      <c r="A345" s="158"/>
      <c r="B345" s="6"/>
      <c r="C345" s="6"/>
      <c r="D345" s="159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">
      <c r="A346" s="158"/>
      <c r="B346" s="6"/>
      <c r="C346" s="6"/>
      <c r="D346" s="159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">
      <c r="A347" s="158"/>
      <c r="B347" s="6"/>
      <c r="C347" s="6"/>
      <c r="D347" s="159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">
      <c r="A348" s="158"/>
      <c r="B348" s="6"/>
      <c r="C348" s="6"/>
      <c r="D348" s="159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">
      <c r="A349" s="158"/>
      <c r="B349" s="6"/>
      <c r="C349" s="6"/>
      <c r="D349" s="159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">
      <c r="A350" s="158"/>
      <c r="B350" s="6"/>
      <c r="C350" s="6"/>
      <c r="D350" s="159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">
      <c r="A351" s="158"/>
      <c r="B351" s="6"/>
      <c r="C351" s="6"/>
      <c r="D351" s="159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">
      <c r="A352" s="158"/>
      <c r="B352" s="6"/>
      <c r="C352" s="6"/>
      <c r="D352" s="159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">
      <c r="A353" s="158"/>
      <c r="B353" s="6"/>
      <c r="C353" s="6"/>
      <c r="D353" s="159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">
      <c r="A354" s="158"/>
      <c r="B354" s="6"/>
      <c r="C354" s="6"/>
      <c r="D354" s="159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">
      <c r="A355" s="158"/>
      <c r="B355" s="6"/>
      <c r="C355" s="6"/>
      <c r="D355" s="159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">
      <c r="A356" s="158"/>
      <c r="B356" s="6"/>
      <c r="C356" s="6"/>
      <c r="D356" s="159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">
      <c r="A357" s="158"/>
      <c r="B357" s="6"/>
      <c r="C357" s="6"/>
      <c r="D357" s="159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">
      <c r="A358" s="158"/>
      <c r="B358" s="6"/>
      <c r="C358" s="6"/>
      <c r="D358" s="159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">
      <c r="A359" s="158"/>
      <c r="B359" s="6"/>
      <c r="C359" s="6"/>
      <c r="D359" s="159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">
      <c r="A360" s="158"/>
      <c r="B360" s="6"/>
      <c r="C360" s="6"/>
      <c r="D360" s="159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">
      <c r="A361" s="158"/>
      <c r="B361" s="6"/>
      <c r="C361" s="6"/>
      <c r="D361" s="159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">
      <c r="A362" s="158"/>
      <c r="B362" s="6"/>
      <c r="C362" s="6"/>
      <c r="D362" s="159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">
      <c r="A363" s="158"/>
      <c r="B363" s="6"/>
      <c r="C363" s="6"/>
      <c r="D363" s="159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">
      <c r="A364" s="158"/>
      <c r="B364" s="6"/>
      <c r="C364" s="6"/>
      <c r="D364" s="159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">
      <c r="A365" s="158"/>
      <c r="B365" s="6"/>
      <c r="C365" s="6"/>
      <c r="D365" s="159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">
      <c r="A366" s="158"/>
      <c r="B366" s="6"/>
      <c r="C366" s="6"/>
      <c r="D366" s="159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">
      <c r="A367" s="158"/>
      <c r="B367" s="6"/>
      <c r="C367" s="6"/>
      <c r="D367" s="159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">
      <c r="A368" s="158"/>
      <c r="B368" s="6"/>
      <c r="C368" s="6"/>
      <c r="D368" s="159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">
      <c r="A369" s="158"/>
      <c r="B369" s="6"/>
      <c r="C369" s="6"/>
      <c r="D369" s="159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">
      <c r="A370" s="158"/>
      <c r="B370" s="6"/>
      <c r="C370" s="6"/>
      <c r="D370" s="159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">
      <c r="A371" s="158"/>
      <c r="B371" s="6"/>
      <c r="C371" s="6"/>
      <c r="D371" s="159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">
      <c r="A372" s="158"/>
      <c r="B372" s="6"/>
      <c r="C372" s="6"/>
      <c r="D372" s="159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">
      <c r="A373" s="158"/>
      <c r="B373" s="6"/>
      <c r="C373" s="6"/>
      <c r="D373" s="159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">
      <c r="A374" s="158"/>
      <c r="B374" s="6"/>
      <c r="C374" s="6"/>
      <c r="D374" s="159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">
      <c r="A375" s="158"/>
      <c r="B375" s="6"/>
      <c r="C375" s="6"/>
      <c r="D375" s="159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">
      <c r="A376" s="158"/>
      <c r="B376" s="6"/>
      <c r="C376" s="6"/>
      <c r="D376" s="159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">
      <c r="A377" s="158"/>
      <c r="B377" s="6"/>
      <c r="C377" s="6"/>
      <c r="D377" s="159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">
      <c r="A378" s="158"/>
      <c r="B378" s="6"/>
      <c r="C378" s="6"/>
      <c r="D378" s="159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">
      <c r="A379" s="158"/>
      <c r="B379" s="6"/>
      <c r="C379" s="6"/>
      <c r="D379" s="159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">
      <c r="A380" s="158"/>
      <c r="B380" s="6"/>
      <c r="C380" s="6"/>
      <c r="D380" s="159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">
      <c r="A381" s="158"/>
      <c r="B381" s="6"/>
      <c r="C381" s="6"/>
      <c r="D381" s="159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">
      <c r="A382" s="158"/>
      <c r="B382" s="6"/>
      <c r="C382" s="6"/>
      <c r="D382" s="159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">
      <c r="A383" s="158"/>
      <c r="B383" s="6"/>
      <c r="C383" s="6"/>
      <c r="D383" s="159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">
      <c r="A384" s="158"/>
      <c r="B384" s="6"/>
      <c r="C384" s="6"/>
      <c r="D384" s="159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">
      <c r="A385" s="158"/>
      <c r="B385" s="6"/>
      <c r="C385" s="6"/>
      <c r="D385" s="159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">
      <c r="A386" s="158"/>
      <c r="B386" s="6"/>
      <c r="C386" s="6"/>
      <c r="D386" s="159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">
      <c r="A387" s="158"/>
      <c r="B387" s="6"/>
      <c r="C387" s="6"/>
      <c r="D387" s="159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">
      <c r="A388" s="158"/>
      <c r="B388" s="6"/>
      <c r="C388" s="6"/>
      <c r="D388" s="159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">
      <c r="A389" s="158"/>
      <c r="B389" s="6"/>
      <c r="C389" s="6"/>
      <c r="D389" s="159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">
      <c r="A390" s="158"/>
      <c r="B390" s="6"/>
      <c r="C390" s="6"/>
      <c r="D390" s="159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">
      <c r="A391" s="158"/>
      <c r="B391" s="6"/>
      <c r="C391" s="6"/>
      <c r="D391" s="159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">
      <c r="A392" s="158"/>
      <c r="B392" s="6"/>
      <c r="C392" s="6"/>
      <c r="D392" s="159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">
      <c r="A393" s="158"/>
      <c r="B393" s="6"/>
      <c r="C393" s="6"/>
      <c r="D393" s="159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">
      <c r="A394" s="158"/>
      <c r="B394" s="6"/>
      <c r="C394" s="6"/>
      <c r="D394" s="159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">
      <c r="A395" s="158"/>
      <c r="B395" s="6"/>
      <c r="C395" s="6"/>
      <c r="D395" s="159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">
      <c r="A396" s="158"/>
      <c r="B396" s="6"/>
      <c r="C396" s="6"/>
      <c r="D396" s="159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">
      <c r="A397" s="158"/>
      <c r="B397" s="6"/>
      <c r="C397" s="6"/>
      <c r="D397" s="159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">
      <c r="A398" s="158"/>
      <c r="B398" s="6"/>
      <c r="C398" s="6"/>
      <c r="D398" s="159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">
      <c r="A399" s="158"/>
      <c r="B399" s="6"/>
      <c r="C399" s="6"/>
      <c r="D399" s="159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">
      <c r="A400" s="158"/>
      <c r="B400" s="6"/>
      <c r="C400" s="6"/>
      <c r="D400" s="159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">
      <c r="A401" s="158"/>
      <c r="B401" s="6"/>
      <c r="C401" s="6"/>
      <c r="D401" s="159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">
      <c r="A402" s="158"/>
      <c r="B402" s="6"/>
      <c r="C402" s="6"/>
      <c r="D402" s="159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">
      <c r="A403" s="158"/>
      <c r="B403" s="6"/>
      <c r="C403" s="6"/>
      <c r="D403" s="159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">
      <c r="A404" s="158"/>
      <c r="B404" s="6"/>
      <c r="C404" s="6"/>
      <c r="D404" s="159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">
      <c r="A405" s="158"/>
      <c r="B405" s="6"/>
      <c r="C405" s="6"/>
      <c r="D405" s="159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">
      <c r="A406" s="158"/>
      <c r="B406" s="6"/>
      <c r="C406" s="6"/>
      <c r="D406" s="159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">
      <c r="A407" s="158"/>
      <c r="B407" s="6"/>
      <c r="C407" s="6"/>
      <c r="D407" s="159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">
      <c r="A408" s="158"/>
      <c r="B408" s="6"/>
      <c r="C408" s="6"/>
      <c r="D408" s="159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">
      <c r="A409" s="158"/>
      <c r="B409" s="6"/>
      <c r="C409" s="6"/>
      <c r="D409" s="159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">
      <c r="A410" s="158"/>
      <c r="B410" s="6"/>
      <c r="C410" s="6"/>
      <c r="D410" s="159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">
      <c r="A411" s="158"/>
      <c r="B411" s="6"/>
      <c r="C411" s="6"/>
      <c r="D411" s="159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">
      <c r="A412" s="158"/>
      <c r="B412" s="6"/>
      <c r="C412" s="6"/>
      <c r="D412" s="159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">
      <c r="A413" s="158"/>
      <c r="B413" s="6"/>
      <c r="C413" s="6"/>
      <c r="D413" s="159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">
      <c r="A414" s="158"/>
      <c r="B414" s="6"/>
      <c r="C414" s="6"/>
      <c r="D414" s="159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">
      <c r="A415" s="158"/>
      <c r="B415" s="6"/>
      <c r="C415" s="6"/>
      <c r="D415" s="159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">
      <c r="A416" s="158"/>
      <c r="B416" s="6"/>
      <c r="C416" s="6"/>
      <c r="D416" s="159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">
      <c r="A417" s="158"/>
      <c r="B417" s="6"/>
      <c r="C417" s="6"/>
      <c r="D417" s="159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">
      <c r="A418" s="158"/>
      <c r="B418" s="6"/>
      <c r="C418" s="6"/>
      <c r="D418" s="159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">
      <c r="A419" s="158"/>
      <c r="B419" s="6"/>
      <c r="C419" s="6"/>
      <c r="D419" s="159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">
      <c r="A420" s="158"/>
      <c r="B420" s="6"/>
      <c r="C420" s="6"/>
      <c r="D420" s="159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">
      <c r="A421" s="158"/>
      <c r="B421" s="6"/>
      <c r="C421" s="6"/>
      <c r="D421" s="159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">
      <c r="A422" s="158"/>
      <c r="B422" s="6"/>
      <c r="C422" s="6"/>
      <c r="D422" s="159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">
      <c r="A423" s="158"/>
      <c r="B423" s="6"/>
      <c r="C423" s="6"/>
      <c r="D423" s="159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">
      <c r="A424" s="158"/>
      <c r="B424" s="6"/>
      <c r="C424" s="6"/>
      <c r="D424" s="159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">
      <c r="A425" s="158"/>
      <c r="B425" s="6"/>
      <c r="C425" s="6"/>
      <c r="D425" s="159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">
      <c r="A426" s="158"/>
      <c r="B426" s="6"/>
      <c r="C426" s="6"/>
      <c r="D426" s="159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">
      <c r="A427" s="158"/>
      <c r="B427" s="6"/>
      <c r="C427" s="6"/>
      <c r="D427" s="159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">
      <c r="A428" s="158"/>
      <c r="B428" s="6"/>
      <c r="C428" s="6"/>
      <c r="D428" s="159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">
      <c r="A429" s="158"/>
      <c r="B429" s="6"/>
      <c r="C429" s="6"/>
      <c r="D429" s="159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">
      <c r="A430" s="158"/>
      <c r="B430" s="6"/>
      <c r="C430" s="6"/>
      <c r="D430" s="159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">
      <c r="A431" s="158"/>
      <c r="B431" s="6"/>
      <c r="C431" s="6"/>
      <c r="D431" s="159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">
      <c r="A432" s="158"/>
      <c r="B432" s="6"/>
      <c r="C432" s="6"/>
      <c r="D432" s="159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">
      <c r="A433" s="158"/>
      <c r="B433" s="6"/>
      <c r="C433" s="6"/>
      <c r="D433" s="159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">
      <c r="A434" s="158"/>
      <c r="B434" s="6"/>
      <c r="C434" s="6"/>
      <c r="D434" s="159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">
      <c r="A435" s="158"/>
      <c r="B435" s="6"/>
      <c r="C435" s="6"/>
      <c r="D435" s="159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">
      <c r="A436" s="158"/>
      <c r="B436" s="6"/>
      <c r="C436" s="6"/>
      <c r="D436" s="159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">
      <c r="A437" s="158"/>
      <c r="B437" s="6"/>
      <c r="C437" s="6"/>
      <c r="D437" s="159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">
      <c r="A438" s="158"/>
      <c r="B438" s="6"/>
      <c r="C438" s="6"/>
      <c r="D438" s="159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">
      <c r="A439" s="158"/>
      <c r="B439" s="6"/>
      <c r="C439" s="6"/>
      <c r="D439" s="159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">
      <c r="A440" s="158"/>
      <c r="B440" s="6"/>
      <c r="C440" s="6"/>
      <c r="D440" s="159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">
      <c r="A441" s="158"/>
      <c r="B441" s="6"/>
      <c r="C441" s="6"/>
      <c r="D441" s="159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">
      <c r="A442" s="158"/>
      <c r="B442" s="6"/>
      <c r="C442" s="6"/>
      <c r="D442" s="159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">
      <c r="A443" s="158"/>
      <c r="B443" s="6"/>
      <c r="C443" s="6"/>
      <c r="D443" s="159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">
      <c r="A444" s="158"/>
      <c r="B444" s="6"/>
      <c r="C444" s="6"/>
      <c r="D444" s="159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">
      <c r="A445" s="158"/>
      <c r="B445" s="6"/>
      <c r="C445" s="6"/>
      <c r="D445" s="159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">
      <c r="A446" s="158"/>
      <c r="B446" s="6"/>
      <c r="C446" s="6"/>
      <c r="D446" s="159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">
      <c r="A447" s="158"/>
      <c r="B447" s="6"/>
      <c r="C447" s="6"/>
      <c r="D447" s="159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">
      <c r="A448" s="158"/>
      <c r="B448" s="6"/>
      <c r="C448" s="6"/>
      <c r="D448" s="159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">
      <c r="A449" s="158"/>
      <c r="B449" s="6"/>
      <c r="C449" s="6"/>
      <c r="D449" s="159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">
      <c r="A450" s="158"/>
      <c r="B450" s="6"/>
      <c r="C450" s="6"/>
      <c r="D450" s="159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">
      <c r="A451" s="158"/>
      <c r="B451" s="6"/>
      <c r="C451" s="6"/>
      <c r="D451" s="159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">
      <c r="A452" s="158"/>
      <c r="B452" s="6"/>
      <c r="C452" s="6"/>
      <c r="D452" s="159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">
      <c r="A453" s="158"/>
      <c r="B453" s="6"/>
      <c r="C453" s="6"/>
      <c r="D453" s="159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">
      <c r="A454" s="158"/>
      <c r="B454" s="6"/>
      <c r="C454" s="6"/>
      <c r="D454" s="159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">
      <c r="A455" s="158"/>
      <c r="B455" s="6"/>
      <c r="C455" s="6"/>
      <c r="D455" s="159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">
      <c r="A456" s="158"/>
      <c r="B456" s="6"/>
      <c r="C456" s="6"/>
      <c r="D456" s="159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">
      <c r="A457" s="158"/>
      <c r="B457" s="6"/>
      <c r="C457" s="6"/>
      <c r="D457" s="159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">
      <c r="A458" s="158"/>
      <c r="B458" s="6"/>
      <c r="C458" s="6"/>
      <c r="D458" s="159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">
      <c r="A459" s="158"/>
      <c r="B459" s="6"/>
      <c r="C459" s="6"/>
      <c r="D459" s="159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">
      <c r="A460" s="158"/>
      <c r="B460" s="6"/>
      <c r="C460" s="6"/>
      <c r="D460" s="159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">
      <c r="A461" s="158"/>
      <c r="B461" s="6"/>
      <c r="C461" s="6"/>
      <c r="D461" s="159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">
      <c r="A462" s="158"/>
      <c r="B462" s="6"/>
      <c r="C462" s="6"/>
      <c r="D462" s="159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">
      <c r="A463" s="158"/>
      <c r="B463" s="6"/>
      <c r="C463" s="6"/>
      <c r="D463" s="159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">
      <c r="A464" s="158"/>
      <c r="B464" s="6"/>
      <c r="C464" s="6"/>
      <c r="D464" s="159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">
      <c r="A465" s="158"/>
      <c r="B465" s="6"/>
      <c r="C465" s="6"/>
      <c r="D465" s="159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">
      <c r="A466" s="158"/>
      <c r="B466" s="6"/>
      <c r="C466" s="6"/>
      <c r="D466" s="159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">
      <c r="A467" s="158"/>
      <c r="B467" s="6"/>
      <c r="C467" s="6"/>
      <c r="D467" s="159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">
      <c r="A468" s="158"/>
      <c r="B468" s="6"/>
      <c r="C468" s="6"/>
      <c r="D468" s="159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">
      <c r="A469" s="158"/>
      <c r="B469" s="6"/>
      <c r="C469" s="6"/>
      <c r="D469" s="159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">
      <c r="A470" s="158"/>
      <c r="B470" s="6"/>
      <c r="C470" s="6"/>
      <c r="D470" s="159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">
      <c r="A471" s="158"/>
      <c r="B471" s="6"/>
      <c r="C471" s="6"/>
      <c r="D471" s="159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">
      <c r="A472" s="158"/>
      <c r="B472" s="6"/>
      <c r="C472" s="6"/>
      <c r="D472" s="159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">
      <c r="A473" s="158"/>
      <c r="B473" s="6"/>
      <c r="C473" s="6"/>
      <c r="D473" s="159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">
      <c r="A474" s="158"/>
      <c r="B474" s="6"/>
      <c r="C474" s="6"/>
      <c r="D474" s="159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">
      <c r="A475" s="158"/>
      <c r="B475" s="6"/>
      <c r="C475" s="6"/>
      <c r="D475" s="159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">
      <c r="A476" s="158"/>
      <c r="B476" s="6"/>
      <c r="C476" s="6"/>
      <c r="D476" s="159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">
      <c r="A477" s="158"/>
      <c r="B477" s="6"/>
      <c r="C477" s="6"/>
      <c r="D477" s="159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">
      <c r="A478" s="158"/>
      <c r="B478" s="6"/>
      <c r="C478" s="6"/>
      <c r="D478" s="159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">
      <c r="A479" s="158"/>
      <c r="B479" s="6"/>
      <c r="C479" s="6"/>
      <c r="D479" s="159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">
      <c r="A480" s="158"/>
      <c r="B480" s="6"/>
      <c r="C480" s="6"/>
      <c r="D480" s="159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">
      <c r="A481" s="158"/>
      <c r="B481" s="6"/>
      <c r="C481" s="6"/>
      <c r="D481" s="159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">
      <c r="A482" s="158"/>
      <c r="B482" s="6"/>
      <c r="C482" s="6"/>
      <c r="D482" s="159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">
      <c r="A483" s="158"/>
      <c r="B483" s="6"/>
      <c r="C483" s="6"/>
      <c r="D483" s="159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">
      <c r="A484" s="158"/>
      <c r="B484" s="6"/>
      <c r="C484" s="6"/>
      <c r="D484" s="159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">
      <c r="A485" s="158"/>
      <c r="B485" s="6"/>
      <c r="C485" s="6"/>
      <c r="D485" s="159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">
      <c r="A486" s="158"/>
      <c r="B486" s="6"/>
      <c r="C486" s="6"/>
      <c r="D486" s="159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">
      <c r="A487" s="158"/>
      <c r="B487" s="6"/>
      <c r="C487" s="6"/>
      <c r="D487" s="159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">
      <c r="A488" s="158"/>
      <c r="B488" s="6"/>
      <c r="C488" s="6"/>
      <c r="D488" s="159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">
      <c r="A489" s="158"/>
      <c r="B489" s="6"/>
      <c r="C489" s="6"/>
      <c r="D489" s="159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">
      <c r="A490" s="158"/>
      <c r="B490" s="6"/>
      <c r="C490" s="6"/>
      <c r="D490" s="159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">
      <c r="A491" s="158"/>
      <c r="B491" s="6"/>
      <c r="C491" s="6"/>
      <c r="D491" s="159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">
      <c r="A492" s="158"/>
      <c r="B492" s="6"/>
      <c r="C492" s="6"/>
      <c r="D492" s="159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">
      <c r="A493" s="158"/>
      <c r="B493" s="6"/>
      <c r="C493" s="6"/>
      <c r="D493" s="159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">
      <c r="A494" s="158"/>
      <c r="B494" s="6"/>
      <c r="C494" s="6"/>
      <c r="D494" s="159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">
      <c r="A495" s="158"/>
      <c r="B495" s="6"/>
      <c r="C495" s="6"/>
      <c r="D495" s="159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">
      <c r="A496" s="158"/>
      <c r="B496" s="6"/>
      <c r="C496" s="6"/>
      <c r="D496" s="159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">
      <c r="A497" s="158"/>
      <c r="B497" s="6"/>
      <c r="C497" s="6"/>
      <c r="D497" s="159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">
      <c r="A498" s="158"/>
      <c r="B498" s="6"/>
      <c r="C498" s="6"/>
      <c r="D498" s="159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">
      <c r="A499" s="158"/>
      <c r="B499" s="6"/>
      <c r="C499" s="6"/>
      <c r="D499" s="159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">
      <c r="A500" s="158"/>
      <c r="B500" s="6"/>
      <c r="C500" s="6"/>
      <c r="D500" s="159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">
      <c r="A501" s="158"/>
      <c r="B501" s="6"/>
      <c r="C501" s="6"/>
      <c r="D501" s="159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">
      <c r="A502" s="158"/>
      <c r="B502" s="6"/>
      <c r="C502" s="6"/>
      <c r="D502" s="159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">
      <c r="A503" s="158"/>
      <c r="B503" s="6"/>
      <c r="C503" s="6"/>
      <c r="D503" s="159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">
      <c r="A504" s="158"/>
      <c r="B504" s="6"/>
      <c r="C504" s="6"/>
      <c r="D504" s="159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">
      <c r="A505" s="158"/>
      <c r="B505" s="6"/>
      <c r="C505" s="6"/>
      <c r="D505" s="159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">
      <c r="A506" s="158"/>
      <c r="B506" s="6"/>
      <c r="C506" s="6"/>
      <c r="D506" s="159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">
      <c r="A507" s="158"/>
      <c r="B507" s="6"/>
      <c r="C507" s="6"/>
      <c r="D507" s="159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">
      <c r="A508" s="158"/>
      <c r="B508" s="6"/>
      <c r="C508" s="6"/>
      <c r="D508" s="159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">
      <c r="A509" s="158"/>
      <c r="B509" s="6"/>
      <c r="C509" s="6"/>
      <c r="D509" s="159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">
      <c r="A510" s="158"/>
      <c r="B510" s="6"/>
      <c r="C510" s="6"/>
      <c r="D510" s="159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">
      <c r="A511" s="158"/>
      <c r="B511" s="6"/>
      <c r="C511" s="6"/>
      <c r="D511" s="159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">
      <c r="A512" s="158"/>
      <c r="B512" s="6"/>
      <c r="C512" s="6"/>
      <c r="D512" s="159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">
      <c r="A513" s="158"/>
      <c r="B513" s="6"/>
      <c r="C513" s="6"/>
      <c r="D513" s="159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">
      <c r="A514" s="158"/>
      <c r="B514" s="6"/>
      <c r="C514" s="6"/>
      <c r="D514" s="159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">
      <c r="A515" s="158"/>
      <c r="B515" s="6"/>
      <c r="C515" s="6"/>
      <c r="D515" s="159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">
      <c r="A516" s="158"/>
      <c r="B516" s="6"/>
      <c r="C516" s="6"/>
      <c r="D516" s="159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">
      <c r="A517" s="158"/>
      <c r="B517" s="6"/>
      <c r="C517" s="6"/>
      <c r="D517" s="159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">
      <c r="A518" s="158"/>
      <c r="B518" s="6"/>
      <c r="C518" s="6"/>
      <c r="D518" s="159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">
      <c r="A519" s="158"/>
      <c r="B519" s="6"/>
      <c r="C519" s="6"/>
      <c r="D519" s="159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">
      <c r="A520" s="158"/>
      <c r="B520" s="6"/>
      <c r="C520" s="6"/>
      <c r="D520" s="159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">
      <c r="A521" s="158"/>
      <c r="B521" s="6"/>
      <c r="C521" s="6"/>
      <c r="D521" s="159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">
      <c r="A522" s="158"/>
      <c r="B522" s="6"/>
      <c r="C522" s="6"/>
      <c r="D522" s="159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">
      <c r="A523" s="158"/>
      <c r="B523" s="6"/>
      <c r="C523" s="6"/>
      <c r="D523" s="159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">
      <c r="A524" s="158"/>
      <c r="B524" s="6"/>
      <c r="C524" s="6"/>
      <c r="D524" s="159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">
      <c r="A525" s="158"/>
      <c r="B525" s="6"/>
      <c r="C525" s="6"/>
      <c r="D525" s="159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">
      <c r="A526" s="158"/>
      <c r="B526" s="6"/>
      <c r="C526" s="6"/>
      <c r="D526" s="159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">
      <c r="A527" s="158"/>
      <c r="B527" s="6"/>
      <c r="C527" s="6"/>
      <c r="D527" s="159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">
      <c r="A528" s="158"/>
      <c r="B528" s="6"/>
      <c r="C528" s="6"/>
      <c r="D528" s="159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">
      <c r="A529" s="158"/>
      <c r="B529" s="6"/>
      <c r="C529" s="6"/>
      <c r="D529" s="159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">
      <c r="A530" s="158"/>
      <c r="B530" s="6"/>
      <c r="C530" s="6"/>
      <c r="D530" s="159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">
      <c r="A531" s="158"/>
      <c r="B531" s="6"/>
      <c r="C531" s="6"/>
      <c r="D531" s="159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">
      <c r="A532" s="158"/>
      <c r="B532" s="6"/>
      <c r="C532" s="6"/>
      <c r="D532" s="159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">
      <c r="A533" s="158"/>
      <c r="B533" s="6"/>
      <c r="C533" s="6"/>
      <c r="D533" s="159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">
      <c r="A534" s="158"/>
      <c r="B534" s="6"/>
      <c r="C534" s="6"/>
      <c r="D534" s="159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">
      <c r="A535" s="158"/>
      <c r="B535" s="6"/>
      <c r="C535" s="6"/>
      <c r="D535" s="159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">
      <c r="A536" s="158"/>
      <c r="B536" s="6"/>
      <c r="C536" s="6"/>
      <c r="D536" s="159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">
      <c r="A537" s="158"/>
      <c r="B537" s="6"/>
      <c r="C537" s="6"/>
      <c r="D537" s="159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">
      <c r="A538" s="158"/>
      <c r="B538" s="6"/>
      <c r="C538" s="6"/>
      <c r="D538" s="159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">
      <c r="A539" s="158"/>
      <c r="B539" s="6"/>
      <c r="C539" s="6"/>
      <c r="D539" s="159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">
      <c r="A540" s="158"/>
      <c r="B540" s="6"/>
      <c r="C540" s="6"/>
      <c r="D540" s="159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">
      <c r="A541" s="158"/>
      <c r="B541" s="6"/>
      <c r="C541" s="6"/>
      <c r="D541" s="159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">
      <c r="A542" s="158"/>
      <c r="B542" s="6"/>
      <c r="C542" s="6"/>
      <c r="D542" s="159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">
      <c r="A543" s="158"/>
      <c r="B543" s="6"/>
      <c r="C543" s="6"/>
      <c r="D543" s="159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">
      <c r="A544" s="158"/>
      <c r="B544" s="6"/>
      <c r="C544" s="6"/>
      <c r="D544" s="159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">
      <c r="A545" s="158"/>
      <c r="B545" s="6"/>
      <c r="C545" s="6"/>
      <c r="D545" s="159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">
      <c r="A546" s="158"/>
      <c r="B546" s="6"/>
      <c r="C546" s="6"/>
      <c r="D546" s="159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">
      <c r="A547" s="158"/>
      <c r="B547" s="6"/>
      <c r="C547" s="6"/>
      <c r="D547" s="159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">
      <c r="A548" s="158"/>
      <c r="B548" s="6"/>
      <c r="C548" s="6"/>
      <c r="D548" s="159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">
      <c r="A549" s="158"/>
      <c r="B549" s="6"/>
      <c r="C549" s="6"/>
      <c r="D549" s="159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">
      <c r="A550" s="158"/>
      <c r="B550" s="6"/>
      <c r="C550" s="6"/>
      <c r="D550" s="159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">
      <c r="A551" s="158"/>
      <c r="B551" s="6"/>
      <c r="C551" s="6"/>
      <c r="D551" s="159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">
      <c r="A552" s="158"/>
      <c r="B552" s="6"/>
      <c r="C552" s="6"/>
      <c r="D552" s="159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">
      <c r="A553" s="158"/>
      <c r="B553" s="6"/>
      <c r="C553" s="6"/>
      <c r="D553" s="159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">
      <c r="A554" s="158"/>
      <c r="B554" s="6"/>
      <c r="C554" s="6"/>
      <c r="D554" s="159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">
      <c r="A555" s="158"/>
      <c r="B555" s="6"/>
      <c r="C555" s="6"/>
      <c r="D555" s="159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">
      <c r="A556" s="158"/>
      <c r="B556" s="6"/>
      <c r="C556" s="6"/>
      <c r="D556" s="159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">
      <c r="A557" s="158"/>
      <c r="B557" s="6"/>
      <c r="C557" s="6"/>
      <c r="D557" s="159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">
      <c r="A558" s="158"/>
      <c r="B558" s="6"/>
      <c r="C558" s="6"/>
      <c r="D558" s="159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">
      <c r="A559" s="158"/>
      <c r="B559" s="6"/>
      <c r="C559" s="6"/>
      <c r="D559" s="159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">
      <c r="A560" s="158"/>
      <c r="B560" s="6"/>
      <c r="C560" s="6"/>
      <c r="D560" s="159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">
      <c r="A561" s="158"/>
      <c r="B561" s="6"/>
      <c r="C561" s="6"/>
      <c r="D561" s="159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">
      <c r="A562" s="158"/>
      <c r="B562" s="6"/>
      <c r="C562" s="6"/>
      <c r="D562" s="159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">
      <c r="A563" s="158"/>
      <c r="B563" s="6"/>
      <c r="C563" s="6"/>
      <c r="D563" s="159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">
      <c r="A564" s="158"/>
      <c r="B564" s="6"/>
      <c r="C564" s="6"/>
      <c r="D564" s="159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">
      <c r="A565" s="158"/>
      <c r="B565" s="6"/>
      <c r="C565" s="6"/>
      <c r="D565" s="159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">
      <c r="A566" s="158"/>
      <c r="B566" s="6"/>
      <c r="C566" s="6"/>
      <c r="D566" s="159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">
      <c r="A567" s="158"/>
      <c r="B567" s="6"/>
      <c r="C567" s="6"/>
      <c r="D567" s="159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">
      <c r="A568" s="158"/>
      <c r="B568" s="6"/>
      <c r="C568" s="6"/>
      <c r="D568" s="159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">
      <c r="A569" s="158"/>
      <c r="B569" s="6"/>
      <c r="C569" s="6"/>
      <c r="D569" s="159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">
      <c r="A570" s="158"/>
      <c r="B570" s="6"/>
      <c r="C570" s="6"/>
      <c r="D570" s="159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">
      <c r="A571" s="158"/>
      <c r="B571" s="6"/>
      <c r="C571" s="6"/>
      <c r="D571" s="159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">
      <c r="A572" s="158"/>
      <c r="B572" s="6"/>
      <c r="C572" s="6"/>
      <c r="D572" s="159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">
      <c r="A573" s="158"/>
      <c r="B573" s="6"/>
      <c r="C573" s="6"/>
      <c r="D573" s="159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">
      <c r="A574" s="158"/>
      <c r="B574" s="6"/>
      <c r="C574" s="6"/>
      <c r="D574" s="159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">
      <c r="A575" s="158"/>
      <c r="B575" s="6"/>
      <c r="C575" s="6"/>
      <c r="D575" s="159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">
      <c r="A576" s="158"/>
      <c r="B576" s="6"/>
      <c r="C576" s="6"/>
      <c r="D576" s="159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">
      <c r="A577" s="158"/>
      <c r="B577" s="6"/>
      <c r="C577" s="6"/>
      <c r="D577" s="159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">
      <c r="A578" s="158"/>
      <c r="B578" s="6"/>
      <c r="C578" s="6"/>
      <c r="D578" s="159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">
      <c r="A579" s="158"/>
      <c r="B579" s="6"/>
      <c r="C579" s="6"/>
      <c r="D579" s="159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">
      <c r="A580" s="158"/>
      <c r="B580" s="6"/>
      <c r="C580" s="6"/>
      <c r="D580" s="159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">
      <c r="A581" s="158"/>
      <c r="B581" s="6"/>
      <c r="C581" s="6"/>
      <c r="D581" s="159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">
      <c r="A582" s="158"/>
      <c r="B582" s="6"/>
      <c r="C582" s="6"/>
      <c r="D582" s="159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">
      <c r="A583" s="158"/>
      <c r="B583" s="6"/>
      <c r="C583" s="6"/>
      <c r="D583" s="159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">
      <c r="A584" s="158"/>
      <c r="B584" s="6"/>
      <c r="C584" s="6"/>
      <c r="D584" s="159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">
      <c r="A585" s="158"/>
      <c r="B585" s="6"/>
      <c r="C585" s="6"/>
      <c r="D585" s="159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">
      <c r="A586" s="158"/>
      <c r="B586" s="6"/>
      <c r="C586" s="6"/>
      <c r="D586" s="159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">
      <c r="A587" s="158"/>
      <c r="B587" s="6"/>
      <c r="C587" s="6"/>
      <c r="D587" s="159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">
      <c r="A588" s="158"/>
      <c r="B588" s="6"/>
      <c r="C588" s="6"/>
      <c r="D588" s="159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">
      <c r="A589" s="158"/>
      <c r="B589" s="6"/>
      <c r="C589" s="6"/>
      <c r="D589" s="159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">
      <c r="A590" s="158"/>
      <c r="B590" s="6"/>
      <c r="C590" s="6"/>
      <c r="D590" s="159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">
      <c r="A591" s="158"/>
      <c r="B591" s="6"/>
      <c r="C591" s="6"/>
      <c r="D591" s="159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">
      <c r="A592" s="158"/>
      <c r="B592" s="6"/>
      <c r="C592" s="6"/>
      <c r="D592" s="159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">
      <c r="A593" s="158"/>
      <c r="B593" s="6"/>
      <c r="C593" s="6"/>
      <c r="D593" s="159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">
      <c r="A594" s="158"/>
      <c r="B594" s="6"/>
      <c r="C594" s="6"/>
      <c r="D594" s="159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">
      <c r="A595" s="158"/>
      <c r="B595" s="6"/>
      <c r="C595" s="6"/>
      <c r="D595" s="159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">
      <c r="A596" s="158"/>
      <c r="B596" s="6"/>
      <c r="C596" s="6"/>
      <c r="D596" s="159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">
      <c r="A597" s="158"/>
      <c r="B597" s="6"/>
      <c r="C597" s="6"/>
      <c r="D597" s="159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">
      <c r="A598" s="158"/>
      <c r="B598" s="6"/>
      <c r="C598" s="6"/>
      <c r="D598" s="159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">
      <c r="A599" s="158"/>
      <c r="B599" s="6"/>
      <c r="C599" s="6"/>
      <c r="D599" s="159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">
      <c r="A600" s="158"/>
      <c r="B600" s="6"/>
      <c r="C600" s="6"/>
      <c r="D600" s="159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">
      <c r="A601" s="158"/>
      <c r="B601" s="6"/>
      <c r="C601" s="6"/>
      <c r="D601" s="159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">
      <c r="A602" s="158"/>
      <c r="B602" s="6"/>
      <c r="C602" s="6"/>
      <c r="D602" s="159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">
      <c r="A603" s="158"/>
      <c r="B603" s="6"/>
      <c r="C603" s="6"/>
      <c r="D603" s="159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">
      <c r="A604" s="158"/>
      <c r="B604" s="6"/>
      <c r="C604" s="6"/>
      <c r="D604" s="159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">
      <c r="A605" s="158"/>
      <c r="B605" s="6"/>
      <c r="C605" s="6"/>
      <c r="D605" s="159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">
      <c r="A606" s="158"/>
      <c r="B606" s="6"/>
      <c r="C606" s="6"/>
      <c r="D606" s="159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">
      <c r="A607" s="158"/>
      <c r="B607" s="6"/>
      <c r="C607" s="6"/>
      <c r="D607" s="159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">
      <c r="A608" s="158"/>
      <c r="B608" s="6"/>
      <c r="C608" s="6"/>
      <c r="D608" s="159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">
      <c r="A609" s="158"/>
      <c r="B609" s="6"/>
      <c r="C609" s="6"/>
      <c r="D609" s="159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">
      <c r="A610" s="158"/>
      <c r="B610" s="6"/>
      <c r="C610" s="6"/>
      <c r="D610" s="159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">
      <c r="A611" s="158"/>
      <c r="B611" s="6"/>
      <c r="C611" s="6"/>
      <c r="D611" s="159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">
      <c r="A612" s="158"/>
      <c r="B612" s="6"/>
      <c r="C612" s="6"/>
      <c r="D612" s="159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">
      <c r="A613" s="158"/>
      <c r="B613" s="6"/>
      <c r="C613" s="6"/>
      <c r="D613" s="159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">
      <c r="A614" s="158"/>
      <c r="B614" s="6"/>
      <c r="C614" s="6"/>
      <c r="D614" s="159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">
      <c r="A615" s="158"/>
      <c r="B615" s="6"/>
      <c r="C615" s="6"/>
      <c r="D615" s="159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">
      <c r="A616" s="158"/>
      <c r="B616" s="6"/>
      <c r="C616" s="6"/>
      <c r="D616" s="159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">
      <c r="A617" s="158"/>
      <c r="B617" s="6"/>
      <c r="C617" s="6"/>
      <c r="D617" s="159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">
      <c r="A618" s="158"/>
      <c r="B618" s="6"/>
      <c r="C618" s="6"/>
      <c r="D618" s="159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">
      <c r="A619" s="158"/>
      <c r="B619" s="6"/>
      <c r="C619" s="6"/>
      <c r="D619" s="159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">
      <c r="A620" s="158"/>
      <c r="B620" s="6"/>
      <c r="C620" s="6"/>
      <c r="D620" s="159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">
      <c r="A621" s="158"/>
      <c r="B621" s="6"/>
      <c r="C621" s="6"/>
      <c r="D621" s="159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">
      <c r="A622" s="158"/>
      <c r="B622" s="6"/>
      <c r="C622" s="6"/>
      <c r="D622" s="159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">
      <c r="A623" s="158"/>
      <c r="B623" s="6"/>
      <c r="C623" s="6"/>
      <c r="D623" s="159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">
      <c r="A624" s="158"/>
      <c r="B624" s="6"/>
      <c r="C624" s="6"/>
      <c r="D624" s="159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">
      <c r="A625" s="158"/>
      <c r="B625" s="6"/>
      <c r="C625" s="6"/>
      <c r="D625" s="159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">
      <c r="A626" s="158"/>
      <c r="B626" s="6"/>
      <c r="C626" s="6"/>
      <c r="D626" s="159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">
      <c r="A627" s="158"/>
      <c r="B627" s="6"/>
      <c r="C627" s="6"/>
      <c r="D627" s="159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">
      <c r="A628" s="158"/>
      <c r="B628" s="6"/>
      <c r="C628" s="6"/>
      <c r="D628" s="159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">
      <c r="A629" s="158"/>
      <c r="B629" s="6"/>
      <c r="C629" s="6"/>
      <c r="D629" s="159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">
      <c r="A630" s="158"/>
      <c r="B630" s="6"/>
      <c r="C630" s="6"/>
      <c r="D630" s="159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">
      <c r="A631" s="158"/>
      <c r="B631" s="6"/>
      <c r="C631" s="6"/>
      <c r="D631" s="159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">
      <c r="A632" s="158"/>
      <c r="B632" s="6"/>
      <c r="C632" s="6"/>
      <c r="D632" s="159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">
      <c r="A633" s="158"/>
      <c r="B633" s="6"/>
      <c r="C633" s="6"/>
      <c r="D633" s="159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">
      <c r="A634" s="158"/>
      <c r="B634" s="6"/>
      <c r="C634" s="6"/>
      <c r="D634" s="159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">
      <c r="A635" s="158"/>
      <c r="B635" s="6"/>
      <c r="C635" s="6"/>
      <c r="D635" s="159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">
      <c r="A636" s="158"/>
      <c r="B636" s="6"/>
      <c r="C636" s="6"/>
      <c r="D636" s="159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">
      <c r="A637" s="158"/>
      <c r="B637" s="6"/>
      <c r="C637" s="6"/>
      <c r="D637" s="159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">
      <c r="A638" s="158"/>
      <c r="B638" s="6"/>
      <c r="C638" s="6"/>
      <c r="D638" s="159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">
      <c r="A639" s="158"/>
      <c r="B639" s="6"/>
      <c r="C639" s="6"/>
      <c r="D639" s="159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">
      <c r="A640" s="158"/>
      <c r="B640" s="6"/>
      <c r="C640" s="6"/>
      <c r="D640" s="159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">
      <c r="A641" s="158"/>
      <c r="B641" s="6"/>
      <c r="C641" s="6"/>
      <c r="D641" s="159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">
      <c r="A642" s="158"/>
      <c r="B642" s="6"/>
      <c r="C642" s="6"/>
      <c r="D642" s="159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">
      <c r="A643" s="158"/>
      <c r="B643" s="6"/>
      <c r="C643" s="6"/>
      <c r="D643" s="159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">
      <c r="A644" s="158"/>
      <c r="B644" s="6"/>
      <c r="C644" s="6"/>
      <c r="D644" s="159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">
      <c r="A645" s="158"/>
      <c r="B645" s="6"/>
      <c r="C645" s="6"/>
      <c r="D645" s="159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">
      <c r="A646" s="158"/>
      <c r="B646" s="6"/>
      <c r="C646" s="6"/>
      <c r="D646" s="159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">
      <c r="A647" s="158"/>
      <c r="B647" s="6"/>
      <c r="C647" s="6"/>
      <c r="D647" s="159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">
      <c r="A648" s="158"/>
      <c r="B648" s="6"/>
      <c r="C648" s="6"/>
      <c r="D648" s="159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">
      <c r="A649" s="158"/>
      <c r="B649" s="6"/>
      <c r="C649" s="6"/>
      <c r="D649" s="159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">
      <c r="A650" s="158"/>
      <c r="B650" s="6"/>
      <c r="C650" s="6"/>
      <c r="D650" s="159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">
      <c r="A651" s="158"/>
      <c r="B651" s="6"/>
      <c r="C651" s="6"/>
      <c r="D651" s="159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">
      <c r="A652" s="158"/>
      <c r="B652" s="6"/>
      <c r="C652" s="6"/>
      <c r="D652" s="159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">
      <c r="A653" s="158"/>
      <c r="B653" s="6"/>
      <c r="C653" s="6"/>
      <c r="D653" s="159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">
      <c r="A654" s="158"/>
      <c r="B654" s="6"/>
      <c r="C654" s="6"/>
      <c r="D654" s="159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">
      <c r="A655" s="158"/>
      <c r="B655" s="6"/>
      <c r="C655" s="6"/>
      <c r="D655" s="159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">
      <c r="A656" s="158"/>
      <c r="B656" s="6"/>
      <c r="C656" s="6"/>
      <c r="D656" s="159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">
      <c r="A657" s="158"/>
      <c r="B657" s="6"/>
      <c r="C657" s="6"/>
      <c r="D657" s="159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">
      <c r="A658" s="158"/>
      <c r="B658" s="6"/>
      <c r="C658" s="6"/>
      <c r="D658" s="159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">
      <c r="A659" s="158"/>
      <c r="B659" s="6"/>
      <c r="C659" s="6"/>
      <c r="D659" s="159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">
      <c r="A660" s="158"/>
      <c r="B660" s="6"/>
      <c r="C660" s="6"/>
      <c r="D660" s="159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">
      <c r="A661" s="158"/>
      <c r="B661" s="6"/>
      <c r="C661" s="6"/>
      <c r="D661" s="159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">
      <c r="A662" s="158"/>
      <c r="B662" s="6"/>
      <c r="C662" s="6"/>
      <c r="D662" s="159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">
      <c r="A663" s="158"/>
      <c r="B663" s="6"/>
      <c r="C663" s="6"/>
      <c r="D663" s="159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">
      <c r="A664" s="158"/>
      <c r="B664" s="6"/>
      <c r="C664" s="6"/>
      <c r="D664" s="159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">
      <c r="A665" s="158"/>
      <c r="B665" s="6"/>
      <c r="C665" s="6"/>
      <c r="D665" s="159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">
      <c r="A666" s="158"/>
      <c r="B666" s="6"/>
      <c r="C666" s="6"/>
      <c r="D666" s="159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">
      <c r="A667" s="158"/>
      <c r="B667" s="6"/>
      <c r="C667" s="6"/>
      <c r="D667" s="159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">
      <c r="A668" s="158"/>
      <c r="B668" s="6"/>
      <c r="C668" s="6"/>
      <c r="D668" s="159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">
      <c r="A669" s="158"/>
      <c r="B669" s="6"/>
      <c r="C669" s="6"/>
      <c r="D669" s="159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">
      <c r="A670" s="158"/>
      <c r="B670" s="6"/>
      <c r="C670" s="6"/>
      <c r="D670" s="159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">
      <c r="A671" s="158"/>
      <c r="B671" s="6"/>
      <c r="C671" s="6"/>
      <c r="D671" s="159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">
      <c r="A672" s="158"/>
      <c r="B672" s="6"/>
      <c r="C672" s="6"/>
      <c r="D672" s="159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">
      <c r="A673" s="158"/>
      <c r="B673" s="6"/>
      <c r="C673" s="6"/>
      <c r="D673" s="159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">
      <c r="A674" s="158"/>
      <c r="B674" s="6"/>
      <c r="C674" s="6"/>
      <c r="D674" s="159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">
      <c r="A675" s="158"/>
      <c r="B675" s="6"/>
      <c r="C675" s="6"/>
      <c r="D675" s="159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">
      <c r="A676" s="158"/>
      <c r="B676" s="6"/>
      <c r="C676" s="6"/>
      <c r="D676" s="159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">
      <c r="A677" s="158"/>
      <c r="B677" s="6"/>
      <c r="C677" s="6"/>
      <c r="D677" s="159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">
      <c r="A678" s="158"/>
      <c r="B678" s="6"/>
      <c r="C678" s="6"/>
      <c r="D678" s="159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">
      <c r="A679" s="158"/>
      <c r="B679" s="6"/>
      <c r="C679" s="6"/>
      <c r="D679" s="159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">
      <c r="A680" s="158"/>
      <c r="B680" s="6"/>
      <c r="C680" s="6"/>
      <c r="D680" s="159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">
      <c r="A681" s="158"/>
      <c r="B681" s="6"/>
      <c r="C681" s="6"/>
      <c r="D681" s="159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">
      <c r="A682" s="158"/>
      <c r="B682" s="6"/>
      <c r="C682" s="6"/>
      <c r="D682" s="159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">
      <c r="A683" s="158"/>
      <c r="B683" s="6"/>
      <c r="C683" s="6"/>
      <c r="D683" s="159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">
      <c r="A684" s="158"/>
      <c r="B684" s="6"/>
      <c r="C684" s="6"/>
      <c r="D684" s="159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">
      <c r="A685" s="158"/>
      <c r="B685" s="6"/>
      <c r="C685" s="6"/>
      <c r="D685" s="159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">
      <c r="A686" s="158"/>
      <c r="B686" s="6"/>
      <c r="C686" s="6"/>
      <c r="D686" s="159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">
      <c r="A687" s="158"/>
      <c r="B687" s="6"/>
      <c r="C687" s="6"/>
      <c r="D687" s="159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">
      <c r="A688" s="158"/>
      <c r="B688" s="6"/>
      <c r="C688" s="6"/>
      <c r="D688" s="159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">
      <c r="A689" s="158"/>
      <c r="B689" s="6"/>
      <c r="C689" s="6"/>
      <c r="D689" s="159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">
      <c r="A690" s="158"/>
      <c r="B690" s="6"/>
      <c r="C690" s="6"/>
      <c r="D690" s="159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">
      <c r="A691" s="158"/>
      <c r="B691" s="6"/>
      <c r="C691" s="6"/>
      <c r="D691" s="159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">
      <c r="A692" s="158"/>
      <c r="B692" s="6"/>
      <c r="C692" s="6"/>
      <c r="D692" s="159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">
      <c r="A693" s="158"/>
      <c r="B693" s="6"/>
      <c r="C693" s="6"/>
      <c r="D693" s="159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">
      <c r="A694" s="158"/>
      <c r="B694" s="6"/>
      <c r="C694" s="6"/>
      <c r="D694" s="159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">
      <c r="A695" s="158"/>
      <c r="B695" s="6"/>
      <c r="C695" s="6"/>
      <c r="D695" s="159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">
      <c r="A696" s="158"/>
      <c r="B696" s="6"/>
      <c r="C696" s="6"/>
      <c r="D696" s="159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">
      <c r="A697" s="158"/>
      <c r="B697" s="6"/>
      <c r="C697" s="6"/>
      <c r="D697" s="159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">
      <c r="A698" s="158"/>
      <c r="B698" s="6"/>
      <c r="C698" s="6"/>
      <c r="D698" s="159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">
      <c r="A699" s="158"/>
      <c r="B699" s="6"/>
      <c r="C699" s="6"/>
      <c r="D699" s="159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">
      <c r="A700" s="158"/>
      <c r="B700" s="6"/>
      <c r="C700" s="6"/>
      <c r="D700" s="159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">
      <c r="A701" s="158"/>
      <c r="B701" s="6"/>
      <c r="C701" s="6"/>
      <c r="D701" s="159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">
      <c r="A702" s="158"/>
      <c r="B702" s="6"/>
      <c r="C702" s="6"/>
      <c r="D702" s="159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">
      <c r="A703" s="158"/>
      <c r="B703" s="6"/>
      <c r="C703" s="6"/>
      <c r="D703" s="159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">
      <c r="A704" s="158"/>
      <c r="B704" s="6"/>
      <c r="C704" s="6"/>
      <c r="D704" s="159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">
      <c r="A705" s="158"/>
      <c r="B705" s="6"/>
      <c r="C705" s="6"/>
      <c r="D705" s="159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">
      <c r="A706" s="158"/>
      <c r="B706" s="6"/>
      <c r="C706" s="6"/>
      <c r="D706" s="159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">
      <c r="A707" s="158"/>
      <c r="B707" s="6"/>
      <c r="C707" s="6"/>
      <c r="D707" s="159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">
      <c r="A708" s="158"/>
      <c r="B708" s="6"/>
      <c r="C708" s="6"/>
      <c r="D708" s="159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">
      <c r="A709" s="158"/>
      <c r="B709" s="6"/>
      <c r="C709" s="6"/>
      <c r="D709" s="159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">
      <c r="A710" s="158"/>
      <c r="B710" s="6"/>
      <c r="C710" s="6"/>
      <c r="D710" s="159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">
      <c r="A711" s="158"/>
      <c r="B711" s="6"/>
      <c r="C711" s="6"/>
      <c r="D711" s="159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">
      <c r="A712" s="158"/>
      <c r="B712" s="6"/>
      <c r="C712" s="6"/>
      <c r="D712" s="159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">
      <c r="A713" s="158"/>
      <c r="B713" s="6"/>
      <c r="C713" s="6"/>
      <c r="D713" s="159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">
      <c r="A714" s="158"/>
      <c r="B714" s="6"/>
      <c r="C714" s="6"/>
      <c r="D714" s="159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">
      <c r="A715" s="158"/>
      <c r="B715" s="6"/>
      <c r="C715" s="6"/>
      <c r="D715" s="159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">
      <c r="A716" s="158"/>
      <c r="B716" s="6"/>
      <c r="C716" s="6"/>
      <c r="D716" s="159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">
      <c r="A717" s="158"/>
      <c r="B717" s="6"/>
      <c r="C717" s="6"/>
      <c r="D717" s="159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">
      <c r="A718" s="158"/>
      <c r="B718" s="6"/>
      <c r="C718" s="6"/>
      <c r="D718" s="159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">
      <c r="A719" s="158"/>
      <c r="B719" s="6"/>
      <c r="C719" s="6"/>
      <c r="D719" s="159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">
      <c r="A720" s="158"/>
      <c r="B720" s="6"/>
      <c r="C720" s="6"/>
      <c r="D720" s="159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">
      <c r="A721" s="158"/>
      <c r="B721" s="6"/>
      <c r="C721" s="6"/>
      <c r="D721" s="159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">
      <c r="A722" s="158"/>
      <c r="B722" s="6"/>
      <c r="C722" s="6"/>
      <c r="D722" s="159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">
      <c r="A723" s="158"/>
      <c r="B723" s="6"/>
      <c r="C723" s="6"/>
      <c r="D723" s="159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">
      <c r="A724" s="158"/>
      <c r="B724" s="6"/>
      <c r="C724" s="6"/>
      <c r="D724" s="159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">
      <c r="A725" s="158"/>
      <c r="B725" s="6"/>
      <c r="C725" s="6"/>
      <c r="D725" s="159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">
      <c r="A726" s="158"/>
      <c r="B726" s="6"/>
      <c r="C726" s="6"/>
      <c r="D726" s="159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">
      <c r="A727" s="158"/>
      <c r="B727" s="6"/>
      <c r="C727" s="6"/>
      <c r="D727" s="159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">
      <c r="A728" s="158"/>
      <c r="B728" s="6"/>
      <c r="C728" s="6"/>
      <c r="D728" s="159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">
      <c r="A729" s="158"/>
      <c r="B729" s="6"/>
      <c r="C729" s="6"/>
      <c r="D729" s="159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">
      <c r="A730" s="158"/>
      <c r="B730" s="6"/>
      <c r="C730" s="6"/>
      <c r="D730" s="159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">
      <c r="A731" s="158"/>
      <c r="B731" s="6"/>
      <c r="C731" s="6"/>
      <c r="D731" s="159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">
      <c r="A732" s="158"/>
      <c r="B732" s="6"/>
      <c r="C732" s="6"/>
      <c r="D732" s="159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">
      <c r="A733" s="158"/>
      <c r="B733" s="6"/>
      <c r="C733" s="6"/>
      <c r="D733" s="159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">
      <c r="A734" s="158"/>
      <c r="B734" s="6"/>
      <c r="C734" s="6"/>
      <c r="D734" s="159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">
      <c r="A735" s="158"/>
      <c r="B735" s="6"/>
      <c r="C735" s="6"/>
      <c r="D735" s="159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">
      <c r="A736" s="158"/>
      <c r="B736" s="6"/>
      <c r="C736" s="6"/>
      <c r="D736" s="159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">
      <c r="A737" s="158"/>
      <c r="B737" s="6"/>
      <c r="C737" s="6"/>
      <c r="D737" s="159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">
      <c r="A738" s="158"/>
      <c r="B738" s="6"/>
      <c r="C738" s="6"/>
      <c r="D738" s="159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">
      <c r="A739" s="158"/>
      <c r="B739" s="6"/>
      <c r="C739" s="6"/>
      <c r="D739" s="159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">
      <c r="A740" s="158"/>
      <c r="B740" s="6"/>
      <c r="C740" s="6"/>
      <c r="D740" s="159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">
      <c r="A741" s="158"/>
      <c r="B741" s="6"/>
      <c r="C741" s="6"/>
      <c r="D741" s="159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">
      <c r="A742" s="158"/>
      <c r="B742" s="6"/>
      <c r="C742" s="6"/>
      <c r="D742" s="159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">
      <c r="A743" s="158"/>
      <c r="B743" s="6"/>
      <c r="C743" s="6"/>
      <c r="D743" s="159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">
      <c r="A744" s="158"/>
      <c r="B744" s="6"/>
      <c r="C744" s="6"/>
      <c r="D744" s="159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">
      <c r="A745" s="158"/>
      <c r="B745" s="6"/>
      <c r="C745" s="6"/>
      <c r="D745" s="159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">
      <c r="A746" s="158"/>
      <c r="B746" s="6"/>
      <c r="C746" s="6"/>
      <c r="D746" s="159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">
      <c r="A747" s="158"/>
      <c r="B747" s="6"/>
      <c r="C747" s="6"/>
      <c r="D747" s="159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">
      <c r="A748" s="158"/>
      <c r="B748" s="6"/>
      <c r="C748" s="6"/>
      <c r="D748" s="159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">
      <c r="A749" s="158"/>
      <c r="B749" s="6"/>
      <c r="C749" s="6"/>
      <c r="D749" s="159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">
      <c r="A750" s="158"/>
      <c r="B750" s="6"/>
      <c r="C750" s="6"/>
      <c r="D750" s="159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">
      <c r="A751" s="158"/>
      <c r="B751" s="6"/>
      <c r="C751" s="6"/>
      <c r="D751" s="159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">
      <c r="A752" s="158"/>
      <c r="B752" s="6"/>
      <c r="C752" s="6"/>
      <c r="D752" s="159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">
      <c r="A753" s="158"/>
      <c r="B753" s="6"/>
      <c r="C753" s="6"/>
      <c r="D753" s="159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">
      <c r="A754" s="158"/>
      <c r="B754" s="6"/>
      <c r="C754" s="6"/>
      <c r="D754" s="159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">
      <c r="A755" s="158"/>
      <c r="B755" s="6"/>
      <c r="C755" s="6"/>
      <c r="D755" s="159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">
      <c r="A756" s="158"/>
      <c r="B756" s="6"/>
      <c r="C756" s="6"/>
      <c r="D756" s="159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">
      <c r="A757" s="158"/>
      <c r="B757" s="6"/>
      <c r="C757" s="6"/>
      <c r="D757" s="159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">
      <c r="A758" s="158"/>
      <c r="B758" s="6"/>
      <c r="C758" s="6"/>
      <c r="D758" s="159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">
      <c r="A759" s="158"/>
      <c r="B759" s="6"/>
      <c r="C759" s="6"/>
      <c r="D759" s="159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">
      <c r="A760" s="158"/>
      <c r="B760" s="6"/>
      <c r="C760" s="6"/>
      <c r="D760" s="159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">
      <c r="A761" s="158"/>
      <c r="B761" s="6"/>
      <c r="C761" s="6"/>
      <c r="D761" s="159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">
      <c r="A762" s="158"/>
      <c r="B762" s="6"/>
      <c r="C762" s="6"/>
      <c r="D762" s="159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">
      <c r="A763" s="158"/>
      <c r="B763" s="6"/>
      <c r="C763" s="6"/>
      <c r="D763" s="159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">
      <c r="A764" s="158"/>
      <c r="B764" s="6"/>
      <c r="C764" s="6"/>
      <c r="D764" s="159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">
      <c r="A765" s="158"/>
      <c r="B765" s="6"/>
      <c r="C765" s="6"/>
      <c r="D765" s="159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">
      <c r="A766" s="158"/>
      <c r="B766" s="6"/>
      <c r="C766" s="6"/>
      <c r="D766" s="159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">
      <c r="A767" s="158"/>
      <c r="B767" s="6"/>
      <c r="C767" s="6"/>
      <c r="D767" s="159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">
      <c r="A768" s="158"/>
      <c r="B768" s="6"/>
      <c r="C768" s="6"/>
      <c r="D768" s="159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">
      <c r="A769" s="158"/>
      <c r="B769" s="6"/>
      <c r="C769" s="6"/>
      <c r="D769" s="159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">
      <c r="A770" s="158"/>
      <c r="B770" s="6"/>
      <c r="C770" s="6"/>
      <c r="D770" s="159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">
      <c r="A771" s="158"/>
      <c r="B771" s="6"/>
      <c r="C771" s="6"/>
      <c r="D771" s="159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">
      <c r="A772" s="158"/>
      <c r="B772" s="6"/>
      <c r="C772" s="6"/>
      <c r="D772" s="159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">
      <c r="A773" s="158"/>
      <c r="B773" s="6"/>
      <c r="C773" s="6"/>
      <c r="D773" s="159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">
      <c r="A774" s="158"/>
      <c r="B774" s="6"/>
      <c r="C774" s="6"/>
      <c r="D774" s="159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">
      <c r="A775" s="158"/>
      <c r="B775" s="6"/>
      <c r="C775" s="6"/>
      <c r="D775" s="159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">
      <c r="A776" s="158"/>
      <c r="B776" s="6"/>
      <c r="C776" s="6"/>
      <c r="D776" s="159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">
      <c r="A777" s="158"/>
      <c r="B777" s="6"/>
      <c r="C777" s="6"/>
      <c r="D777" s="159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">
      <c r="A778" s="158"/>
      <c r="B778" s="6"/>
      <c r="C778" s="6"/>
      <c r="D778" s="159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">
      <c r="A779" s="158"/>
      <c r="B779" s="6"/>
      <c r="C779" s="6"/>
      <c r="D779" s="159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">
      <c r="A780" s="158"/>
      <c r="B780" s="6"/>
      <c r="C780" s="6"/>
      <c r="D780" s="159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">
      <c r="A781" s="158"/>
      <c r="B781" s="6"/>
      <c r="C781" s="6"/>
      <c r="D781" s="159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">
      <c r="A782" s="158"/>
      <c r="B782" s="6"/>
      <c r="C782" s="6"/>
      <c r="D782" s="159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">
      <c r="A783" s="158"/>
      <c r="B783" s="6"/>
      <c r="C783" s="6"/>
      <c r="D783" s="159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">
      <c r="A784" s="158"/>
      <c r="B784" s="6"/>
      <c r="C784" s="6"/>
      <c r="D784" s="159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">
      <c r="A785" s="158"/>
      <c r="B785" s="6"/>
      <c r="C785" s="6"/>
      <c r="D785" s="159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">
      <c r="A786" s="158"/>
      <c r="B786" s="6"/>
      <c r="C786" s="6"/>
      <c r="D786" s="159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">
      <c r="A787" s="158"/>
      <c r="B787" s="6"/>
      <c r="C787" s="6"/>
      <c r="D787" s="159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">
      <c r="A788" s="158"/>
      <c r="B788" s="6"/>
      <c r="C788" s="6"/>
      <c r="D788" s="159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">
      <c r="A789" s="158"/>
      <c r="B789" s="6"/>
      <c r="C789" s="6"/>
      <c r="D789" s="159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">
      <c r="A790" s="158"/>
      <c r="B790" s="6"/>
      <c r="C790" s="6"/>
      <c r="D790" s="159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">
      <c r="A791" s="158"/>
      <c r="B791" s="6"/>
      <c r="C791" s="6"/>
      <c r="D791" s="159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">
      <c r="A792" s="158"/>
      <c r="B792" s="6"/>
      <c r="C792" s="6"/>
      <c r="D792" s="159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">
      <c r="A793" s="158"/>
      <c r="B793" s="6"/>
      <c r="C793" s="6"/>
      <c r="D793" s="159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">
      <c r="A794" s="158"/>
      <c r="B794" s="6"/>
      <c r="C794" s="6"/>
      <c r="D794" s="159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">
      <c r="A795" s="158"/>
      <c r="B795" s="6"/>
      <c r="C795" s="6"/>
      <c r="D795" s="159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">
      <c r="A796" s="158"/>
      <c r="B796" s="6"/>
      <c r="C796" s="6"/>
      <c r="D796" s="159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">
      <c r="A797" s="158"/>
      <c r="B797" s="6"/>
      <c r="C797" s="6"/>
      <c r="D797" s="159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">
      <c r="A798" s="158"/>
      <c r="B798" s="6"/>
      <c r="C798" s="6"/>
      <c r="D798" s="159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">
      <c r="A799" s="158"/>
      <c r="B799" s="6"/>
      <c r="C799" s="6"/>
      <c r="D799" s="159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">
      <c r="A800" s="158"/>
      <c r="B800" s="6"/>
      <c r="C800" s="6"/>
      <c r="D800" s="159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">
      <c r="A801" s="158"/>
      <c r="B801" s="6"/>
      <c r="C801" s="6"/>
      <c r="D801" s="159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">
      <c r="A802" s="158"/>
      <c r="B802" s="6"/>
      <c r="C802" s="6"/>
      <c r="D802" s="159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">
      <c r="A803" s="158"/>
      <c r="B803" s="6"/>
      <c r="C803" s="6"/>
      <c r="D803" s="159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">
      <c r="A804" s="158"/>
      <c r="B804" s="6"/>
      <c r="C804" s="6"/>
      <c r="D804" s="159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">
      <c r="A805" s="158"/>
      <c r="B805" s="6"/>
      <c r="C805" s="6"/>
      <c r="D805" s="159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">
      <c r="A806" s="158"/>
      <c r="B806" s="6"/>
      <c r="C806" s="6"/>
      <c r="D806" s="159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">
      <c r="A807" s="158"/>
      <c r="B807" s="6"/>
      <c r="C807" s="6"/>
      <c r="D807" s="159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">
      <c r="A808" s="158"/>
      <c r="B808" s="6"/>
      <c r="C808" s="6"/>
      <c r="D808" s="159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">
      <c r="A809" s="158"/>
      <c r="B809" s="6"/>
      <c r="C809" s="6"/>
      <c r="D809" s="159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">
      <c r="A810" s="158"/>
      <c r="B810" s="6"/>
      <c r="C810" s="6"/>
      <c r="D810" s="159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">
      <c r="A811" s="158"/>
      <c r="B811" s="6"/>
      <c r="C811" s="6"/>
      <c r="D811" s="159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">
      <c r="A812" s="158"/>
      <c r="B812" s="6"/>
      <c r="C812" s="6"/>
      <c r="D812" s="159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">
      <c r="A813" s="158"/>
      <c r="B813" s="6"/>
      <c r="C813" s="6"/>
      <c r="D813" s="159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">
      <c r="A814" s="158"/>
      <c r="B814" s="6"/>
      <c r="C814" s="6"/>
      <c r="D814" s="159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">
      <c r="A815" s="158"/>
      <c r="B815" s="6"/>
      <c r="C815" s="6"/>
      <c r="D815" s="159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">
      <c r="A816" s="158"/>
      <c r="B816" s="6"/>
      <c r="C816" s="6"/>
      <c r="D816" s="159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">
      <c r="A817" s="158"/>
      <c r="B817" s="6"/>
      <c r="C817" s="6"/>
      <c r="D817" s="159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">
      <c r="A818" s="158"/>
      <c r="B818" s="6"/>
      <c r="C818" s="6"/>
      <c r="D818" s="159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">
      <c r="A819" s="158"/>
      <c r="B819" s="6"/>
      <c r="C819" s="6"/>
      <c r="D819" s="159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">
      <c r="A820" s="158"/>
      <c r="B820" s="6"/>
      <c r="C820" s="6"/>
      <c r="D820" s="159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">
      <c r="A821" s="158"/>
      <c r="B821" s="6"/>
      <c r="C821" s="6"/>
      <c r="D821" s="159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">
      <c r="A822" s="158"/>
      <c r="B822" s="6"/>
      <c r="C822" s="6"/>
      <c r="D822" s="159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">
      <c r="A823" s="158"/>
      <c r="B823" s="6"/>
      <c r="C823" s="6"/>
      <c r="D823" s="159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">
      <c r="A824" s="158"/>
      <c r="B824" s="6"/>
      <c r="C824" s="6"/>
      <c r="D824" s="159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">
      <c r="A825" s="158"/>
      <c r="B825" s="6"/>
      <c r="C825" s="6"/>
      <c r="D825" s="159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">
      <c r="A826" s="158"/>
      <c r="B826" s="6"/>
      <c r="C826" s="6"/>
      <c r="D826" s="159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">
      <c r="A827" s="158"/>
      <c r="B827" s="6"/>
      <c r="C827" s="6"/>
      <c r="D827" s="159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">
      <c r="A828" s="158"/>
      <c r="B828" s="6"/>
      <c r="C828" s="6"/>
      <c r="D828" s="159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">
      <c r="A829" s="158"/>
      <c r="B829" s="6"/>
      <c r="C829" s="6"/>
      <c r="D829" s="159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">
      <c r="A830" s="158"/>
      <c r="B830" s="6"/>
      <c r="C830" s="6"/>
      <c r="D830" s="159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">
      <c r="A831" s="158"/>
      <c r="B831" s="6"/>
      <c r="C831" s="6"/>
      <c r="D831" s="159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">
      <c r="A832" s="158"/>
      <c r="B832" s="6"/>
      <c r="C832" s="6"/>
      <c r="D832" s="159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">
      <c r="A833" s="158"/>
      <c r="B833" s="6"/>
      <c r="C833" s="6"/>
      <c r="D833" s="159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">
      <c r="A834" s="158"/>
      <c r="B834" s="6"/>
      <c r="C834" s="6"/>
      <c r="D834" s="159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">
      <c r="A835" s="158"/>
      <c r="B835" s="6"/>
      <c r="C835" s="6"/>
      <c r="D835" s="159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">
      <c r="A836" s="158"/>
      <c r="B836" s="6"/>
      <c r="C836" s="6"/>
      <c r="D836" s="159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">
      <c r="A837" s="158"/>
      <c r="B837" s="6"/>
      <c r="C837" s="6"/>
      <c r="D837" s="159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">
      <c r="A838" s="158"/>
      <c r="B838" s="6"/>
      <c r="C838" s="6"/>
      <c r="D838" s="159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">
      <c r="A839" s="158"/>
      <c r="B839" s="6"/>
      <c r="C839" s="6"/>
      <c r="D839" s="159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">
      <c r="A840" s="158"/>
      <c r="B840" s="6"/>
      <c r="C840" s="6"/>
      <c r="D840" s="159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">
      <c r="A841" s="158"/>
      <c r="B841" s="6"/>
      <c r="C841" s="6"/>
      <c r="D841" s="159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">
      <c r="A842" s="158"/>
      <c r="B842" s="6"/>
      <c r="C842" s="6"/>
      <c r="D842" s="159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">
      <c r="A843" s="158"/>
      <c r="B843" s="6"/>
      <c r="C843" s="6"/>
      <c r="D843" s="159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">
      <c r="A844" s="158"/>
      <c r="B844" s="6"/>
      <c r="C844" s="6"/>
      <c r="D844" s="159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">
      <c r="A845" s="158"/>
      <c r="B845" s="6"/>
      <c r="C845" s="6"/>
      <c r="D845" s="159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">
      <c r="A846" s="158"/>
      <c r="B846" s="6"/>
      <c r="C846" s="6"/>
      <c r="D846" s="159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">
      <c r="A847" s="158"/>
      <c r="B847" s="6"/>
      <c r="C847" s="6"/>
      <c r="D847" s="159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">
      <c r="A848" s="158"/>
      <c r="B848" s="6"/>
      <c r="C848" s="6"/>
      <c r="D848" s="159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">
      <c r="A849" s="158"/>
      <c r="B849" s="6"/>
      <c r="C849" s="6"/>
      <c r="D849" s="159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">
      <c r="A850" s="158"/>
      <c r="B850" s="6"/>
      <c r="C850" s="6"/>
      <c r="D850" s="159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">
      <c r="A851" s="158"/>
      <c r="B851" s="6"/>
      <c r="C851" s="6"/>
      <c r="D851" s="159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">
      <c r="A852" s="158"/>
      <c r="B852" s="6"/>
      <c r="C852" s="6"/>
      <c r="D852" s="159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">
      <c r="A853" s="158"/>
      <c r="B853" s="6"/>
      <c r="C853" s="6"/>
      <c r="D853" s="159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">
      <c r="A854" s="158"/>
      <c r="B854" s="6"/>
      <c r="C854" s="6"/>
      <c r="D854" s="159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">
      <c r="A855" s="158"/>
      <c r="B855" s="6"/>
      <c r="C855" s="6"/>
      <c r="D855" s="159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">
      <c r="A856" s="158"/>
      <c r="B856" s="6"/>
      <c r="C856" s="6"/>
      <c r="D856" s="159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">
      <c r="A857" s="158"/>
      <c r="B857" s="6"/>
      <c r="C857" s="6"/>
      <c r="D857" s="159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">
      <c r="A858" s="158"/>
      <c r="B858" s="6"/>
      <c r="C858" s="6"/>
      <c r="D858" s="159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">
      <c r="A859" s="158"/>
      <c r="B859" s="6"/>
      <c r="C859" s="6"/>
      <c r="D859" s="159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">
      <c r="A860" s="158"/>
      <c r="B860" s="6"/>
      <c r="C860" s="6"/>
      <c r="D860" s="159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">
      <c r="A861" s="158"/>
      <c r="B861" s="6"/>
      <c r="C861" s="6"/>
      <c r="D861" s="159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">
      <c r="A862" s="158"/>
      <c r="B862" s="6"/>
      <c r="C862" s="6"/>
      <c r="D862" s="159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">
      <c r="A863" s="158"/>
      <c r="B863" s="6"/>
      <c r="C863" s="6"/>
      <c r="D863" s="159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">
      <c r="A864" s="158"/>
      <c r="B864" s="6"/>
      <c r="C864" s="6"/>
      <c r="D864" s="159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">
      <c r="A865" s="158"/>
      <c r="B865" s="6"/>
      <c r="C865" s="6"/>
      <c r="D865" s="159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">
      <c r="A866" s="158"/>
      <c r="B866" s="6"/>
      <c r="C866" s="6"/>
      <c r="D866" s="159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">
      <c r="A867" s="158"/>
      <c r="B867" s="6"/>
      <c r="C867" s="6"/>
      <c r="D867" s="159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">
      <c r="A868" s="158"/>
      <c r="B868" s="6"/>
      <c r="C868" s="6"/>
      <c r="D868" s="159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">
      <c r="A869" s="158"/>
      <c r="B869" s="6"/>
      <c r="C869" s="6"/>
      <c r="D869" s="159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">
      <c r="A870" s="158"/>
      <c r="B870" s="6"/>
      <c r="C870" s="6"/>
      <c r="D870" s="159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">
      <c r="A871" s="158"/>
      <c r="B871" s="6"/>
      <c r="C871" s="6"/>
      <c r="D871" s="159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">
      <c r="A872" s="158"/>
      <c r="B872" s="6"/>
      <c r="C872" s="6"/>
      <c r="D872" s="159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">
      <c r="A873" s="158"/>
      <c r="B873" s="6"/>
      <c r="C873" s="6"/>
      <c r="D873" s="159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">
      <c r="A874" s="158"/>
      <c r="B874" s="6"/>
      <c r="C874" s="6"/>
      <c r="D874" s="159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">
      <c r="A875" s="158"/>
      <c r="B875" s="6"/>
      <c r="C875" s="6"/>
      <c r="D875" s="159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">
      <c r="A876" s="158"/>
      <c r="B876" s="6"/>
      <c r="C876" s="6"/>
      <c r="D876" s="159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">
      <c r="A877" s="158"/>
      <c r="B877" s="6"/>
      <c r="C877" s="6"/>
      <c r="D877" s="159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">
      <c r="A878" s="158"/>
      <c r="B878" s="6"/>
      <c r="C878" s="6"/>
      <c r="D878" s="159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">
      <c r="A879" s="158"/>
      <c r="B879" s="6"/>
      <c r="C879" s="6"/>
      <c r="D879" s="159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">
      <c r="A880" s="158"/>
      <c r="B880" s="6"/>
      <c r="C880" s="6"/>
      <c r="D880" s="159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">
      <c r="A881" s="158"/>
      <c r="B881" s="6"/>
      <c r="C881" s="6"/>
      <c r="D881" s="159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">
      <c r="A882" s="158"/>
      <c r="B882" s="6"/>
      <c r="C882" s="6"/>
      <c r="D882" s="159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">
      <c r="A883" s="158"/>
      <c r="B883" s="6"/>
      <c r="C883" s="6"/>
      <c r="D883" s="159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">
      <c r="A884" s="158"/>
      <c r="B884" s="6"/>
      <c r="C884" s="6"/>
      <c r="D884" s="159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">
      <c r="A885" s="158"/>
      <c r="B885" s="6"/>
      <c r="C885" s="6"/>
      <c r="D885" s="159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">
      <c r="A886" s="158"/>
      <c r="B886" s="6"/>
      <c r="C886" s="6"/>
      <c r="D886" s="159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">
      <c r="A887" s="158"/>
      <c r="B887" s="6"/>
      <c r="C887" s="6"/>
      <c r="D887" s="159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">
      <c r="A888" s="158"/>
      <c r="B888" s="6"/>
      <c r="C888" s="6"/>
      <c r="D888" s="159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">
      <c r="A889" s="158"/>
      <c r="B889" s="6"/>
      <c r="C889" s="6"/>
      <c r="D889" s="159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">
      <c r="A890" s="158"/>
      <c r="B890" s="6"/>
      <c r="C890" s="6"/>
      <c r="D890" s="159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">
      <c r="A891" s="158"/>
      <c r="B891" s="6"/>
      <c r="C891" s="6"/>
      <c r="D891" s="159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">
      <c r="A892" s="158"/>
      <c r="B892" s="6"/>
      <c r="C892" s="6"/>
      <c r="D892" s="159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">
      <c r="A893" s="158"/>
      <c r="B893" s="6"/>
      <c r="C893" s="6"/>
      <c r="D893" s="159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">
      <c r="A894" s="158"/>
      <c r="B894" s="6"/>
      <c r="C894" s="6"/>
      <c r="D894" s="159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">
      <c r="A895" s="158"/>
      <c r="B895" s="6"/>
      <c r="C895" s="6"/>
      <c r="D895" s="159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">
      <c r="A896" s="158"/>
      <c r="B896" s="6"/>
      <c r="C896" s="6"/>
      <c r="D896" s="159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">
      <c r="A897" s="158"/>
      <c r="B897" s="6"/>
      <c r="C897" s="6"/>
      <c r="D897" s="159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">
      <c r="A898" s="158"/>
      <c r="B898" s="6"/>
      <c r="C898" s="6"/>
      <c r="D898" s="159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">
      <c r="A899" s="158"/>
      <c r="B899" s="6"/>
      <c r="C899" s="6"/>
      <c r="D899" s="159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">
      <c r="A900" s="158"/>
      <c r="B900" s="6"/>
      <c r="C900" s="6"/>
      <c r="D900" s="159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">
      <c r="A901" s="158"/>
      <c r="B901" s="6"/>
      <c r="C901" s="6"/>
      <c r="D901" s="159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">
      <c r="A902" s="158"/>
      <c r="B902" s="6"/>
      <c r="C902" s="6"/>
      <c r="D902" s="159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">
      <c r="A903" s="158"/>
      <c r="B903" s="6"/>
      <c r="C903" s="6"/>
      <c r="D903" s="159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">
      <c r="A904" s="158"/>
      <c r="B904" s="6"/>
      <c r="C904" s="6"/>
      <c r="D904" s="159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">
      <c r="A905" s="158"/>
      <c r="B905" s="6"/>
      <c r="C905" s="6"/>
      <c r="D905" s="159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">
      <c r="A906" s="158"/>
      <c r="B906" s="6"/>
      <c r="C906" s="6"/>
      <c r="D906" s="159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">
      <c r="A907" s="158"/>
      <c r="B907" s="6"/>
      <c r="C907" s="6"/>
      <c r="D907" s="159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">
      <c r="A908" s="158"/>
      <c r="B908" s="6"/>
      <c r="C908" s="6"/>
      <c r="D908" s="159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">
      <c r="A909" s="158"/>
      <c r="B909" s="6"/>
      <c r="C909" s="6"/>
      <c r="D909" s="159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">
      <c r="A910" s="158"/>
      <c r="B910" s="6"/>
      <c r="C910" s="6"/>
      <c r="D910" s="159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">
      <c r="A911" s="158"/>
      <c r="B911" s="6"/>
      <c r="C911" s="6"/>
      <c r="D911" s="159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">
      <c r="A912" s="158"/>
      <c r="B912" s="6"/>
      <c r="C912" s="6"/>
      <c r="D912" s="159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">
      <c r="A913" s="158"/>
      <c r="B913" s="6"/>
      <c r="C913" s="6"/>
      <c r="D913" s="159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">
      <c r="A914" s="158"/>
      <c r="B914" s="6"/>
      <c r="C914" s="6"/>
      <c r="D914" s="159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">
      <c r="A915" s="158"/>
      <c r="B915" s="6"/>
      <c r="C915" s="6"/>
      <c r="D915" s="159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">
      <c r="A916" s="158"/>
      <c r="B916" s="6"/>
      <c r="C916" s="6"/>
      <c r="D916" s="159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">
      <c r="A917" s="158"/>
      <c r="B917" s="6"/>
      <c r="C917" s="6"/>
      <c r="D917" s="159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">
      <c r="A918" s="158"/>
      <c r="B918" s="6"/>
      <c r="C918" s="6"/>
      <c r="D918" s="159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">
      <c r="A919" s="158"/>
      <c r="B919" s="6"/>
      <c r="C919" s="6"/>
      <c r="D919" s="159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">
      <c r="A920" s="158"/>
      <c r="B920" s="6"/>
      <c r="C920" s="6"/>
      <c r="D920" s="159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">
      <c r="A921" s="158"/>
      <c r="B921" s="6"/>
      <c r="C921" s="6"/>
      <c r="D921" s="159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">
      <c r="A922" s="158"/>
      <c r="B922" s="6"/>
      <c r="C922" s="6"/>
      <c r="D922" s="159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">
      <c r="A923" s="158"/>
      <c r="B923" s="6"/>
      <c r="C923" s="6"/>
      <c r="D923" s="159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">
      <c r="A924" s="158"/>
      <c r="B924" s="6"/>
      <c r="C924" s="6"/>
      <c r="D924" s="159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">
      <c r="A925" s="158"/>
      <c r="B925" s="6"/>
      <c r="C925" s="6"/>
      <c r="D925" s="159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">
      <c r="A926" s="158"/>
      <c r="B926" s="6"/>
      <c r="C926" s="6"/>
      <c r="D926" s="159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">
      <c r="A927" s="158"/>
      <c r="B927" s="6"/>
      <c r="C927" s="6"/>
      <c r="D927" s="159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">
      <c r="A928" s="158"/>
      <c r="B928" s="6"/>
      <c r="C928" s="6"/>
      <c r="D928" s="159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">
      <c r="A929" s="158"/>
      <c r="B929" s="6"/>
      <c r="C929" s="6"/>
      <c r="D929" s="159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">
      <c r="A930" s="158"/>
      <c r="B930" s="6"/>
      <c r="C930" s="6"/>
      <c r="D930" s="159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">
      <c r="A931" s="158"/>
      <c r="B931" s="6"/>
      <c r="C931" s="6"/>
      <c r="D931" s="159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">
      <c r="A932" s="158"/>
      <c r="B932" s="6"/>
      <c r="C932" s="6"/>
      <c r="D932" s="159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">
      <c r="A933" s="158"/>
      <c r="B933" s="6"/>
      <c r="C933" s="6"/>
      <c r="D933" s="159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">
      <c r="A934" s="158"/>
      <c r="B934" s="6"/>
      <c r="C934" s="6"/>
      <c r="D934" s="159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">
      <c r="A935" s="158"/>
      <c r="B935" s="6"/>
      <c r="C935" s="6"/>
      <c r="D935" s="159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">
      <c r="A936" s="158"/>
      <c r="B936" s="6"/>
      <c r="C936" s="6"/>
      <c r="D936" s="159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">
      <c r="A937" s="158"/>
      <c r="B937" s="6"/>
      <c r="C937" s="6"/>
      <c r="D937" s="159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">
      <c r="A938" s="158"/>
      <c r="B938" s="6"/>
      <c r="C938" s="6"/>
      <c r="D938" s="159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">
      <c r="A939" s="158"/>
      <c r="B939" s="6"/>
      <c r="C939" s="6"/>
      <c r="D939" s="159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">
      <c r="A940" s="158"/>
      <c r="B940" s="6"/>
      <c r="C940" s="6"/>
      <c r="D940" s="159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">
      <c r="A941" s="158"/>
      <c r="B941" s="6"/>
      <c r="C941" s="6"/>
      <c r="D941" s="159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">
      <c r="A942" s="158"/>
      <c r="B942" s="6"/>
      <c r="C942" s="6"/>
      <c r="D942" s="159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">
      <c r="A943" s="158"/>
      <c r="B943" s="6"/>
      <c r="C943" s="6"/>
      <c r="D943" s="159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">
      <c r="A944" s="158"/>
      <c r="B944" s="6"/>
      <c r="C944" s="6"/>
      <c r="D944" s="159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">
      <c r="A945" s="158"/>
      <c r="B945" s="6"/>
      <c r="C945" s="6"/>
      <c r="D945" s="159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">
      <c r="A946" s="158"/>
      <c r="B946" s="6"/>
      <c r="C946" s="6"/>
      <c r="D946" s="159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">
      <c r="A947" s="158"/>
      <c r="B947" s="6"/>
      <c r="C947" s="6"/>
      <c r="D947" s="159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">
      <c r="A948" s="158"/>
      <c r="B948" s="6"/>
      <c r="C948" s="6"/>
      <c r="D948" s="159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">
      <c r="A949" s="158"/>
      <c r="B949" s="6"/>
      <c r="C949" s="6"/>
      <c r="D949" s="159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">
      <c r="A950" s="158"/>
      <c r="B950" s="6"/>
      <c r="C950" s="6"/>
      <c r="D950" s="159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">
      <c r="A951" s="158"/>
      <c r="B951" s="6"/>
      <c r="C951" s="6"/>
      <c r="D951" s="159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">
      <c r="A952" s="158"/>
      <c r="B952" s="6"/>
      <c r="C952" s="6"/>
      <c r="D952" s="159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">
      <c r="A953" s="158"/>
      <c r="B953" s="6"/>
      <c r="C953" s="6"/>
      <c r="D953" s="159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">
      <c r="A954" s="158"/>
      <c r="B954" s="6"/>
      <c r="C954" s="6"/>
      <c r="D954" s="159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">
      <c r="A955" s="158"/>
      <c r="B955" s="6"/>
      <c r="C955" s="6"/>
      <c r="D955" s="159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">
      <c r="A956" s="158"/>
      <c r="B956" s="6"/>
      <c r="C956" s="6"/>
      <c r="D956" s="159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">
      <c r="A957" s="158"/>
      <c r="B957" s="6"/>
      <c r="C957" s="6"/>
      <c r="D957" s="159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">
      <c r="A958" s="158"/>
      <c r="B958" s="6"/>
      <c r="C958" s="6"/>
      <c r="D958" s="159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">
      <c r="A959" s="158"/>
      <c r="B959" s="6"/>
      <c r="C959" s="6"/>
      <c r="D959" s="159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">
      <c r="A960" s="158"/>
      <c r="B960" s="6"/>
      <c r="C960" s="6"/>
      <c r="D960" s="159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</sheetData>
  <mergeCells count="119">
    <mergeCell ref="H6:J6"/>
    <mergeCell ref="K6:M6"/>
    <mergeCell ref="N6:P6"/>
    <mergeCell ref="Q6:S6"/>
    <mergeCell ref="T1:V1"/>
    <mergeCell ref="A2:G2"/>
    <mergeCell ref="H5:S5"/>
    <mergeCell ref="T5:V5"/>
    <mergeCell ref="A6:C7"/>
    <mergeCell ref="D6:D7"/>
    <mergeCell ref="E6:E7"/>
    <mergeCell ref="T6:V6"/>
    <mergeCell ref="F6:F7"/>
    <mergeCell ref="G6:G7"/>
    <mergeCell ref="A9:A11"/>
    <mergeCell ref="D9:D11"/>
    <mergeCell ref="E9:E11"/>
    <mergeCell ref="F9:F11"/>
    <mergeCell ref="F12:F14"/>
    <mergeCell ref="D12:D14"/>
    <mergeCell ref="E12:E14"/>
    <mergeCell ref="D15:D17"/>
    <mergeCell ref="E15:E17"/>
    <mergeCell ref="F15:F17"/>
    <mergeCell ref="E18:E20"/>
    <mergeCell ref="F18:F20"/>
    <mergeCell ref="F33:F35"/>
    <mergeCell ref="A38:V38"/>
    <mergeCell ref="A33:A35"/>
    <mergeCell ref="A39:A41"/>
    <mergeCell ref="E39:E41"/>
    <mergeCell ref="F39:F41"/>
    <mergeCell ref="A12:A14"/>
    <mergeCell ref="A15:A17"/>
    <mergeCell ref="A18:A20"/>
    <mergeCell ref="A21:A23"/>
    <mergeCell ref="A24:A26"/>
    <mergeCell ref="A27:A29"/>
    <mergeCell ref="A30:A32"/>
    <mergeCell ref="D18:D20"/>
    <mergeCell ref="D21:D23"/>
    <mergeCell ref="E21:E23"/>
    <mergeCell ref="F21:F23"/>
    <mergeCell ref="D24:D26"/>
    <mergeCell ref="E24:E26"/>
    <mergeCell ref="F24:F26"/>
    <mergeCell ref="D27:D29"/>
    <mergeCell ref="E27:E29"/>
    <mergeCell ref="E183:E185"/>
    <mergeCell ref="F183:F185"/>
    <mergeCell ref="E125:E127"/>
    <mergeCell ref="E131:E137"/>
    <mergeCell ref="F131:F137"/>
    <mergeCell ref="E143:E146"/>
    <mergeCell ref="F143:F146"/>
    <mergeCell ref="E179:E181"/>
    <mergeCell ref="F179:F181"/>
    <mergeCell ref="E163:E165"/>
    <mergeCell ref="F163:F165"/>
    <mergeCell ref="E167:E174"/>
    <mergeCell ref="F167:F174"/>
    <mergeCell ref="F125:F127"/>
    <mergeCell ref="E156:E162"/>
    <mergeCell ref="F156:F162"/>
    <mergeCell ref="F27:F29"/>
    <mergeCell ref="D30:D32"/>
    <mergeCell ref="E30:E32"/>
    <mergeCell ref="F30:F32"/>
    <mergeCell ref="E33:E35"/>
    <mergeCell ref="E42:E57"/>
    <mergeCell ref="F42:F57"/>
    <mergeCell ref="A43:A48"/>
    <mergeCell ref="A49:A57"/>
    <mergeCell ref="E58:E73"/>
    <mergeCell ref="F58:F73"/>
    <mergeCell ref="A59:A64"/>
    <mergeCell ref="A65:A73"/>
    <mergeCell ref="A74:A78"/>
    <mergeCell ref="A79:A81"/>
    <mergeCell ref="A83:A85"/>
    <mergeCell ref="A86:A88"/>
    <mergeCell ref="A89:A91"/>
    <mergeCell ref="E74:E78"/>
    <mergeCell ref="F74:F78"/>
    <mergeCell ref="E79:E81"/>
    <mergeCell ref="F79:F81"/>
    <mergeCell ref="E82:E94"/>
    <mergeCell ref="F82:F94"/>
    <mergeCell ref="A92:A94"/>
    <mergeCell ref="E95:E97"/>
    <mergeCell ref="E98:E100"/>
    <mergeCell ref="E103:E105"/>
    <mergeCell ref="E107:E114"/>
    <mergeCell ref="E115:E118"/>
    <mergeCell ref="E119:E123"/>
    <mergeCell ref="F95:F97"/>
    <mergeCell ref="A143:A146"/>
    <mergeCell ref="A157:A159"/>
    <mergeCell ref="F98:F100"/>
    <mergeCell ref="F103:F105"/>
    <mergeCell ref="F107:F114"/>
    <mergeCell ref="F115:F118"/>
    <mergeCell ref="F119:F123"/>
    <mergeCell ref="A124:V124"/>
    <mergeCell ref="A128:V128"/>
    <mergeCell ref="A141:V141"/>
    <mergeCell ref="A131:A137"/>
    <mergeCell ref="A160:A162"/>
    <mergeCell ref="A169:A171"/>
    <mergeCell ref="A172:A174"/>
    <mergeCell ref="A179:A181"/>
    <mergeCell ref="A183:A185"/>
    <mergeCell ref="A95:A97"/>
    <mergeCell ref="A98:A100"/>
    <mergeCell ref="A103:A105"/>
    <mergeCell ref="A108:A110"/>
    <mergeCell ref="A111:A113"/>
    <mergeCell ref="A115:A118"/>
    <mergeCell ref="A125:A127"/>
  </mergeCells>
  <dataValidations count="2">
    <dataValidation type="list" allowBlank="1" sqref="H144:S146">
      <formula1>"มี,ไม่มี"</formula1>
    </dataValidation>
    <dataValidation type="list" allowBlank="1" sqref="H175:S176">
      <formula1>"เป็นบวก,เป็นลบ"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822"/>
  <sheetViews>
    <sheetView workbookViewId="0"/>
  </sheetViews>
  <sheetFormatPr defaultColWidth="12.5703125" defaultRowHeight="15.75" customHeight="1"/>
  <cols>
    <col min="1" max="1" width="7.42578125" customWidth="1"/>
    <col min="3" max="3" width="55.140625" customWidth="1"/>
    <col min="5" max="5" width="15" customWidth="1"/>
    <col min="6" max="6" width="16.85546875" customWidth="1"/>
    <col min="7" max="7" width="15.42578125" customWidth="1"/>
    <col min="8" max="8" width="15.5703125" customWidth="1"/>
  </cols>
  <sheetData>
    <row r="1" spans="1:20" ht="21.75">
      <c r="A1" s="165"/>
      <c r="B1" s="69"/>
      <c r="F1" s="422" t="s">
        <v>565</v>
      </c>
      <c r="G1" s="402"/>
      <c r="H1" s="403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23.25">
      <c r="A2" s="405" t="s">
        <v>566</v>
      </c>
      <c r="B2" s="384"/>
      <c r="C2" s="384"/>
      <c r="D2" s="384"/>
      <c r="E2" s="384"/>
      <c r="F2" s="384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23.25">
      <c r="B3" s="72" t="s">
        <v>84</v>
      </c>
      <c r="C3" s="167" t="str">
        <f>'เอกสารหมายเลข 1'!C3</f>
        <v>สถาบันโภชนาการ</v>
      </c>
      <c r="D3" s="75"/>
      <c r="E3" s="75"/>
      <c r="F3" s="7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21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21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2.5" customHeight="1">
      <c r="A6" s="426" t="s">
        <v>57</v>
      </c>
      <c r="B6" s="400"/>
      <c r="C6" s="397"/>
      <c r="D6" s="424" t="s">
        <v>21</v>
      </c>
      <c r="E6" s="425" t="s">
        <v>182</v>
      </c>
      <c r="F6" s="408" t="s">
        <v>567</v>
      </c>
      <c r="G6" s="408" t="s">
        <v>568</v>
      </c>
      <c r="H6" s="408" t="s">
        <v>569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ht="30.75" customHeight="1">
      <c r="A7" s="427"/>
      <c r="B7" s="413"/>
      <c r="C7" s="414"/>
      <c r="D7" s="409"/>
      <c r="E7" s="409"/>
      <c r="F7" s="409"/>
      <c r="G7" s="409"/>
      <c r="H7" s="409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</row>
    <row r="8" spans="1:20" ht="21.75">
      <c r="A8" s="32" t="s">
        <v>80</v>
      </c>
      <c r="B8" s="161"/>
      <c r="C8" s="161"/>
      <c r="D8" s="161"/>
      <c r="E8" s="161"/>
      <c r="F8" s="471"/>
      <c r="G8" s="400"/>
      <c r="H8" s="400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0" ht="21.75">
      <c r="A9" s="416" t="s">
        <v>183</v>
      </c>
      <c r="B9" s="89" t="s">
        <v>184</v>
      </c>
      <c r="C9" s="90" t="s">
        <v>81</v>
      </c>
      <c r="D9" s="415" t="s">
        <v>82</v>
      </c>
      <c r="E9" s="89">
        <f ca="1">'เอกสารหมายเลข 1'!G10</f>
        <v>50</v>
      </c>
      <c r="F9" s="163">
        <f>'เอกสารหมายเลข 2'!J9</f>
        <v>0</v>
      </c>
      <c r="G9" s="163"/>
      <c r="H9" s="163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</row>
    <row r="10" spans="1:20" ht="21.75" hidden="1">
      <c r="A10" s="392"/>
      <c r="B10" s="168" t="s">
        <v>185</v>
      </c>
      <c r="C10" s="169" t="s">
        <v>186</v>
      </c>
      <c r="D10" s="392"/>
      <c r="E10" s="168">
        <f ca="1">'เอกสารหมายเลข 1'!G10</f>
        <v>50</v>
      </c>
      <c r="F10" s="108">
        <f>'เอกสารหมายเลข 2'!J10</f>
        <v>0</v>
      </c>
      <c r="G10" s="108"/>
      <c r="H10" s="108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</row>
    <row r="11" spans="1:20" ht="21.75" hidden="1">
      <c r="A11" s="409"/>
      <c r="B11" s="168" t="s">
        <v>187</v>
      </c>
      <c r="C11" s="169" t="s">
        <v>188</v>
      </c>
      <c r="D11" s="409"/>
      <c r="E11" s="168">
        <f ca="1">'เอกสารหมายเลข 1'!G11</f>
        <v>20</v>
      </c>
      <c r="F11" s="164">
        <f>'เอกสารหมายเลข 2'!J11</f>
        <v>0</v>
      </c>
      <c r="G11" s="164"/>
      <c r="H11" s="164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1:20" ht="21.75">
      <c r="A12" s="416" t="s">
        <v>189</v>
      </c>
      <c r="B12" s="89" t="s">
        <v>190</v>
      </c>
      <c r="C12" s="90" t="s">
        <v>86</v>
      </c>
      <c r="D12" s="415" t="s">
        <v>82</v>
      </c>
      <c r="E12" s="89">
        <f ca="1">'เอกสารหมายเลข 1'!G13</f>
        <v>40</v>
      </c>
      <c r="F12" s="163">
        <f>'เอกสารหมายเลข 2'!J12</f>
        <v>0</v>
      </c>
      <c r="G12" s="163"/>
      <c r="H12" s="163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0" ht="21.75" hidden="1">
      <c r="A13" s="392"/>
      <c r="B13" s="168" t="s">
        <v>191</v>
      </c>
      <c r="C13" s="169" t="s">
        <v>186</v>
      </c>
      <c r="D13" s="392"/>
      <c r="E13" s="168">
        <f ca="1">'เอกสารหมายเลข 1'!G14</f>
        <v>15</v>
      </c>
      <c r="F13" s="108">
        <f>'เอกสารหมายเลข 2'!J13</f>
        <v>0</v>
      </c>
      <c r="G13" s="108"/>
      <c r="H13" s="108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1:20" ht="21.75" hidden="1">
      <c r="A14" s="409"/>
      <c r="B14" s="168" t="s">
        <v>192</v>
      </c>
      <c r="C14" s="169" t="s">
        <v>188</v>
      </c>
      <c r="D14" s="409"/>
      <c r="E14" s="168">
        <f ca="1">'เอกสารหมายเลข 1'!G15</f>
        <v>1.5</v>
      </c>
      <c r="F14" s="164">
        <f>'เอกสารหมายเลข 2'!J14</f>
        <v>0</v>
      </c>
      <c r="G14" s="164"/>
      <c r="H14" s="164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1:20" ht="21.75">
      <c r="A15" s="416" t="s">
        <v>193</v>
      </c>
      <c r="B15" s="89" t="s">
        <v>194</v>
      </c>
      <c r="C15" s="90" t="s">
        <v>87</v>
      </c>
      <c r="D15" s="415" t="s">
        <v>84</v>
      </c>
      <c r="E15" s="77" t="str">
        <f ca="1">'เอกสารหมายเลข 1'!G16</f>
        <v/>
      </c>
      <c r="F15" s="170">
        <f>'เอกสารหมายเลข 2'!J15</f>
        <v>0</v>
      </c>
      <c r="G15" s="170"/>
      <c r="H15" s="163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1:20" ht="21.75" hidden="1">
      <c r="A16" s="392"/>
      <c r="B16" s="168" t="s">
        <v>195</v>
      </c>
      <c r="C16" s="169" t="s">
        <v>186</v>
      </c>
      <c r="D16" s="392"/>
      <c r="E16" s="79" t="str">
        <f ca="1">'เอกสารหมายเลข 1'!G17</f>
        <v/>
      </c>
      <c r="F16" s="170">
        <f>'เอกสารหมายเลข 2'!J16</f>
        <v>0</v>
      </c>
      <c r="G16" s="170"/>
      <c r="H16" s="163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20" ht="21.75" hidden="1">
      <c r="A17" s="409"/>
      <c r="B17" s="168" t="s">
        <v>196</v>
      </c>
      <c r="C17" s="169" t="s">
        <v>188</v>
      </c>
      <c r="D17" s="409"/>
      <c r="E17" s="81">
        <f ca="1">'เอกสารหมายเลข 1'!G18</f>
        <v>15</v>
      </c>
      <c r="F17" s="170">
        <f>'เอกสารหมายเลข 2'!J17</f>
        <v>0</v>
      </c>
      <c r="G17" s="170"/>
      <c r="H17" s="163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</row>
    <row r="18" spans="1:20" ht="21.75">
      <c r="A18" s="416" t="s">
        <v>197</v>
      </c>
      <c r="B18" s="89" t="s">
        <v>198</v>
      </c>
      <c r="C18" s="90" t="s">
        <v>89</v>
      </c>
      <c r="D18" s="415" t="s">
        <v>82</v>
      </c>
      <c r="E18" s="89">
        <f ca="1">'เอกสารหมายเลข 1'!G19</f>
        <v>12</v>
      </c>
      <c r="F18" s="163">
        <f>'เอกสารหมายเลข 2'!J18</f>
        <v>0</v>
      </c>
      <c r="G18" s="163"/>
      <c r="H18" s="163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1:20" ht="21.75" hidden="1">
      <c r="A19" s="392"/>
      <c r="B19" s="168" t="s">
        <v>199</v>
      </c>
      <c r="C19" s="169" t="s">
        <v>186</v>
      </c>
      <c r="D19" s="392"/>
      <c r="E19" s="168">
        <f ca="1">'เอกสารหมายเลข 1'!G20</f>
        <v>3</v>
      </c>
      <c r="F19" s="108">
        <f>'เอกสารหมายเลข 2'!J19</f>
        <v>0</v>
      </c>
      <c r="G19" s="108"/>
      <c r="H19" s="108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</row>
    <row r="20" spans="1:20" ht="21.75" hidden="1">
      <c r="A20" s="409"/>
      <c r="B20" s="168" t="s">
        <v>200</v>
      </c>
      <c r="C20" s="169" t="s">
        <v>188</v>
      </c>
      <c r="D20" s="409"/>
      <c r="E20" s="168">
        <f ca="1">'เอกสารหมายเลข 1'!G21</f>
        <v>2</v>
      </c>
      <c r="F20" s="164">
        <f>'เอกสารหมายเลข 2'!J20</f>
        <v>0</v>
      </c>
      <c r="G20" s="164"/>
      <c r="H20" s="164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</row>
    <row r="21" spans="1:20" ht="21.75">
      <c r="A21" s="416" t="s">
        <v>201</v>
      </c>
      <c r="B21" s="89" t="s">
        <v>202</v>
      </c>
      <c r="C21" s="90" t="s">
        <v>90</v>
      </c>
      <c r="D21" s="415" t="s">
        <v>82</v>
      </c>
      <c r="E21" s="89">
        <f ca="1">'เอกสารหมายเลข 1'!G22</f>
        <v>2</v>
      </c>
      <c r="F21" s="163">
        <f>'เอกสารหมายเลข 2'!J21</f>
        <v>0</v>
      </c>
      <c r="G21" s="163"/>
      <c r="H21" s="163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  <row r="22" spans="1:20" ht="21.75" hidden="1">
      <c r="A22" s="392"/>
      <c r="B22" s="168" t="s">
        <v>203</v>
      </c>
      <c r="C22" s="169" t="s">
        <v>186</v>
      </c>
      <c r="D22" s="392"/>
      <c r="E22" s="168">
        <f ca="1">'เอกสารหมายเลข 1'!G23</f>
        <v>0</v>
      </c>
      <c r="F22" s="108">
        <f>'เอกสารหมายเลข 2'!J22</f>
        <v>0</v>
      </c>
      <c r="G22" s="108"/>
      <c r="H22" s="108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</row>
    <row r="23" spans="1:20" ht="21.75" hidden="1">
      <c r="A23" s="409"/>
      <c r="B23" s="168" t="s">
        <v>204</v>
      </c>
      <c r="C23" s="169" t="s">
        <v>188</v>
      </c>
      <c r="D23" s="409"/>
      <c r="E23" s="168">
        <f ca="1">'เอกสารหมายเลข 1'!G24</f>
        <v>40</v>
      </c>
      <c r="F23" s="164">
        <f>'เอกสารหมายเลข 2'!J23</f>
        <v>0</v>
      </c>
      <c r="G23" s="164"/>
      <c r="H23" s="164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1:20" ht="21.75">
      <c r="A24" s="416" t="s">
        <v>205</v>
      </c>
      <c r="B24" s="89" t="s">
        <v>206</v>
      </c>
      <c r="C24" s="90" t="s">
        <v>91</v>
      </c>
      <c r="D24" s="415" t="s">
        <v>82</v>
      </c>
      <c r="E24" s="89">
        <f ca="1">'เอกสารหมายเลข 1'!G25</f>
        <v>30</v>
      </c>
      <c r="F24" s="163">
        <f>'เอกสารหมายเลข 2'!J24</f>
        <v>0</v>
      </c>
      <c r="G24" s="163"/>
      <c r="H24" s="163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</row>
    <row r="25" spans="1:20" ht="21.75" hidden="1">
      <c r="A25" s="392"/>
      <c r="B25" s="168" t="s">
        <v>207</v>
      </c>
      <c r="C25" s="169" t="s">
        <v>186</v>
      </c>
      <c r="D25" s="392"/>
      <c r="E25" s="168">
        <f ca="1">'เอกสารหมายเลข 1'!G26</f>
        <v>10</v>
      </c>
      <c r="F25" s="108">
        <f>'เอกสารหมายเลข 2'!J25</f>
        <v>0</v>
      </c>
      <c r="G25" s="108"/>
      <c r="H25" s="108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1:20" ht="21.75" hidden="1">
      <c r="A26" s="409"/>
      <c r="B26" s="168" t="s">
        <v>208</v>
      </c>
      <c r="C26" s="169" t="s">
        <v>188</v>
      </c>
      <c r="D26" s="409"/>
      <c r="E26" s="168">
        <f ca="1">'เอกสารหมายเลข 1'!G27</f>
        <v>3</v>
      </c>
      <c r="F26" s="164">
        <f>'เอกสารหมายเลข 2'!J26</f>
        <v>0</v>
      </c>
      <c r="G26" s="164"/>
      <c r="H26" s="164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</row>
    <row r="27" spans="1:20" ht="21.75">
      <c r="A27" s="416" t="s">
        <v>209</v>
      </c>
      <c r="B27" s="89" t="s">
        <v>210</v>
      </c>
      <c r="C27" s="90" t="s">
        <v>92</v>
      </c>
      <c r="D27" s="415" t="s">
        <v>82</v>
      </c>
      <c r="E27" s="89">
        <f ca="1">'เอกสารหมายเลข 1'!G28</f>
        <v>2</v>
      </c>
      <c r="F27" s="163">
        <f>'เอกสารหมายเลข 2'!J27</f>
        <v>0</v>
      </c>
      <c r="G27" s="163"/>
      <c r="H27" s="163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20" ht="21.75" hidden="1">
      <c r="A28" s="392"/>
      <c r="B28" s="168" t="s">
        <v>211</v>
      </c>
      <c r="C28" s="169" t="s">
        <v>186</v>
      </c>
      <c r="D28" s="392"/>
      <c r="E28" s="168">
        <f ca="1">'เอกสารหมายเลข 1'!G29</f>
        <v>1</v>
      </c>
      <c r="F28" s="108">
        <f>'เอกสารหมายเลข 2'!J28</f>
        <v>0</v>
      </c>
      <c r="G28" s="108"/>
      <c r="H28" s="108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1:20" ht="21.75" hidden="1">
      <c r="A29" s="409"/>
      <c r="B29" s="168" t="s">
        <v>212</v>
      </c>
      <c r="C29" s="169" t="s">
        <v>188</v>
      </c>
      <c r="D29" s="409"/>
      <c r="E29" s="168">
        <f ca="1">'เอกสารหมายเลข 1'!G30</f>
        <v>60</v>
      </c>
      <c r="F29" s="164">
        <f>'เอกสารหมายเลข 2'!J29</f>
        <v>0</v>
      </c>
      <c r="G29" s="164"/>
      <c r="H29" s="164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20" ht="21.75">
      <c r="A30" s="416" t="s">
        <v>213</v>
      </c>
      <c r="B30" s="89" t="s">
        <v>214</v>
      </c>
      <c r="C30" s="90" t="s">
        <v>93</v>
      </c>
      <c r="D30" s="415" t="s">
        <v>82</v>
      </c>
      <c r="E30" s="89">
        <f ca="1">'เอกสารหมายเลข 1'!G31</f>
        <v>50</v>
      </c>
      <c r="F30" s="163">
        <f>'เอกสารหมายเลข 2'!J30</f>
        <v>0</v>
      </c>
      <c r="G30" s="163"/>
      <c r="H30" s="163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20" ht="21.75" hidden="1">
      <c r="A31" s="392"/>
      <c r="B31" s="168" t="s">
        <v>215</v>
      </c>
      <c r="C31" s="169" t="s">
        <v>186</v>
      </c>
      <c r="D31" s="392"/>
      <c r="E31" s="84">
        <f ca="1">'เอกสารหมายเลข 1'!G31</f>
        <v>50</v>
      </c>
      <c r="F31" s="79">
        <f>'เอกสารหมายเลข 2'!J31</f>
        <v>0</v>
      </c>
      <c r="G31" s="79"/>
      <c r="H31" s="79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ht="21.75" hidden="1">
      <c r="A32" s="409"/>
      <c r="B32" s="168" t="s">
        <v>216</v>
      </c>
      <c r="C32" s="169" t="s">
        <v>188</v>
      </c>
      <c r="D32" s="409"/>
      <c r="E32" s="81">
        <f ca="1">'เอกสารหมายเลข 1'!G32</f>
        <v>10</v>
      </c>
      <c r="F32" s="81">
        <f>'เอกสารหมายเลข 2'!J32</f>
        <v>0</v>
      </c>
      <c r="G32" s="81"/>
      <c r="H32" s="81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0" ht="21.75">
      <c r="A33" s="420" t="s">
        <v>217</v>
      </c>
      <c r="B33" s="77" t="s">
        <v>218</v>
      </c>
      <c r="C33" s="83" t="s">
        <v>94</v>
      </c>
      <c r="D33" s="38" t="s">
        <v>95</v>
      </c>
      <c r="E33" s="77">
        <f ca="1">'เอกสารหมายเลข 1'!G33</f>
        <v>5</v>
      </c>
      <c r="F33" s="101">
        <f>'เอกสารหมายเลข 2'!J33</f>
        <v>0</v>
      </c>
      <c r="G33" s="101">
        <f ca="1">IF(E33=""," ",IF(E33="N/A","N/A",IF(E33="N/T","N/T",(F33/E33)*100)))</f>
        <v>0</v>
      </c>
      <c r="H33" s="101" t="str">
        <f ca="1">IF(G33=""," ",IF(G33="N/A","N/A",IF(G33="N/T","N/T",IF(G33&gt;=90,"G",IF(G33&gt;=70,"Y","R")))))</f>
        <v>R</v>
      </c>
      <c r="I33" s="166"/>
      <c r="J33" s="166"/>
      <c r="K33" s="166"/>
      <c r="L33" s="171"/>
      <c r="M33" s="166"/>
      <c r="N33" s="166"/>
      <c r="O33" s="166"/>
      <c r="P33" s="166"/>
      <c r="Q33" s="166"/>
      <c r="R33" s="166"/>
      <c r="S33" s="166"/>
      <c r="T33" s="166"/>
    </row>
    <row r="34" spans="1:20" ht="21.75">
      <c r="A34" s="392"/>
      <c r="B34" s="84" t="s">
        <v>219</v>
      </c>
      <c r="C34" s="80" t="s">
        <v>220</v>
      </c>
      <c r="D34" s="79" t="s">
        <v>122</v>
      </c>
      <c r="E34" s="79" t="str">
        <f ca="1">'เอกสารหมายเลข 1'!G34</f>
        <v/>
      </c>
      <c r="F34" s="79">
        <f>'เอกสารหมายเลข 2'!J34</f>
        <v>0</v>
      </c>
      <c r="G34" s="79"/>
      <c r="H34" s="79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1:20" ht="21.75">
      <c r="A35" s="409"/>
      <c r="B35" s="85" t="s">
        <v>221</v>
      </c>
      <c r="C35" s="82" t="s">
        <v>222</v>
      </c>
      <c r="D35" s="81" t="s">
        <v>223</v>
      </c>
      <c r="E35" s="81" t="str">
        <f ca="1">'เอกสารหมายเลข 1'!G35</f>
        <v/>
      </c>
      <c r="F35" s="81">
        <f>'เอกสารหมายเลข 2'!J35</f>
        <v>34</v>
      </c>
      <c r="G35" s="81"/>
      <c r="H35" s="81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:20" ht="21.75">
      <c r="A36" s="88" t="s">
        <v>97</v>
      </c>
      <c r="B36" s="89" t="s">
        <v>224</v>
      </c>
      <c r="C36" s="90" t="s">
        <v>98</v>
      </c>
      <c r="D36" s="89" t="s">
        <v>99</v>
      </c>
      <c r="E36" s="89">
        <f ca="1">'เอกสารหมายเลข 1'!G36</f>
        <v>2</v>
      </c>
      <c r="F36" s="89">
        <f>'เอกสารหมายเลข 2'!J36</f>
        <v>0</v>
      </c>
      <c r="G36" s="89">
        <f t="shared" ref="G36:G37" ca="1" si="0">IF(E36=""," ",IF(E36="N/A","N/A",IF(E36="N/T","N/T",(F36/E36)*100)))</f>
        <v>0</v>
      </c>
      <c r="H36" s="89" t="str">
        <f t="shared" ref="H36:H37" ca="1" si="1">IF(G36=""," ",IF(G36="N/A","N/A",IF(G36="N/T","N/T",IF(G36&gt;=90,"G",IF(G36&gt;=70,"Y","R")))))</f>
        <v>R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:20" ht="21.75">
      <c r="A37" s="88" t="s">
        <v>225</v>
      </c>
      <c r="B37" s="89" t="s">
        <v>226</v>
      </c>
      <c r="C37" s="90" t="s">
        <v>101</v>
      </c>
      <c r="D37" s="89" t="s">
        <v>102</v>
      </c>
      <c r="E37" s="91">
        <f ca="1">'เอกสารหมายเลข 1'!G37</f>
        <v>300000</v>
      </c>
      <c r="F37" s="89">
        <f>'เอกสารหมายเลข 2'!J37</f>
        <v>0</v>
      </c>
      <c r="G37" s="172">
        <f t="shared" ca="1" si="0"/>
        <v>0</v>
      </c>
      <c r="H37" s="89" t="str">
        <f t="shared" ca="1" si="1"/>
        <v>R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1:20" ht="21.75">
      <c r="A38" s="92" t="s">
        <v>103</v>
      </c>
      <c r="B38" s="173"/>
      <c r="C38" s="173"/>
      <c r="D38" s="173"/>
      <c r="E38" s="173"/>
      <c r="F38" s="173"/>
      <c r="G38" s="173"/>
      <c r="H38" s="174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</row>
    <row r="39" spans="1:20" ht="21.75">
      <c r="A39" s="416" t="s">
        <v>227</v>
      </c>
      <c r="B39" s="94" t="s">
        <v>228</v>
      </c>
      <c r="C39" s="95" t="s">
        <v>104</v>
      </c>
      <c r="D39" s="96" t="s">
        <v>95</v>
      </c>
      <c r="E39" s="94">
        <f ca="1">'เอกสารหมายเลข 1'!G39</f>
        <v>7</v>
      </c>
      <c r="F39" s="175" t="e">
        <f>'เอกสารหมายเลข 2'!J39</f>
        <v>#DIV/0!</v>
      </c>
      <c r="G39" s="175" t="e">
        <f ca="1">IF(E39=""," ",IF(E39="N/A","N/A",IF(E39="N/T","N/T",(F39/E39)*100)))</f>
        <v>#DIV/0!</v>
      </c>
      <c r="H39" s="175" t="e">
        <f ca="1">IF(G39=""," ",IF(G39="N/A","N/A",IF(G39="N/T","N/T",IF(G39&gt;=90,"G",IF(G39&gt;=70,"Y","R")))))</f>
        <v>#DIV/0!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</row>
    <row r="40" spans="1:20" ht="21.75">
      <c r="A40" s="392"/>
      <c r="B40" s="79" t="s">
        <v>229</v>
      </c>
      <c r="C40" s="80" t="s">
        <v>230</v>
      </c>
      <c r="D40" s="79" t="s">
        <v>122</v>
      </c>
      <c r="E40" s="79" t="str">
        <f ca="1">'เอกสารหมายเลข 1'!G40</f>
        <v>-</v>
      </c>
      <c r="F40" s="79">
        <f>'เอกสารหมายเลข 2'!J40</f>
        <v>0</v>
      </c>
      <c r="G40" s="79"/>
      <c r="H40" s="79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20" ht="21.75">
      <c r="A41" s="409"/>
      <c r="B41" s="81" t="s">
        <v>231</v>
      </c>
      <c r="C41" s="82" t="s">
        <v>232</v>
      </c>
      <c r="D41" s="81" t="s">
        <v>122</v>
      </c>
      <c r="E41" s="81" t="str">
        <f ca="1">'เอกสารหมายเลข 1'!G41</f>
        <v>-</v>
      </c>
      <c r="F41" s="81">
        <f>'เอกสารหมายเลข 2'!J41</f>
        <v>0</v>
      </c>
      <c r="G41" s="81"/>
      <c r="H41" s="81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1:20" ht="21.75">
      <c r="A42" s="99" t="s">
        <v>233</v>
      </c>
      <c r="B42" s="77" t="s">
        <v>234</v>
      </c>
      <c r="C42" s="78" t="s">
        <v>107</v>
      </c>
      <c r="D42" s="100" t="s">
        <v>95</v>
      </c>
      <c r="E42" s="101">
        <f ca="1">'เอกสารหมายเลข 1'!G42</f>
        <v>0.3</v>
      </c>
      <c r="F42" s="101">
        <f>'เอกสารหมายเลข 2'!J42</f>
        <v>0</v>
      </c>
      <c r="G42" s="101">
        <f t="shared" ref="G42:G43" ca="1" si="2">IF(E42=""," ",IF(E42="N/A","N/A",IF(E42="N/T","N/T",(F42/E42)*100)))</f>
        <v>0</v>
      </c>
      <c r="H42" s="101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1:20" ht="21.75">
      <c r="A43" s="418" t="s">
        <v>235</v>
      </c>
      <c r="B43" s="103" t="s">
        <v>236</v>
      </c>
      <c r="C43" s="104" t="s">
        <v>237</v>
      </c>
      <c r="D43" s="105" t="s">
        <v>95</v>
      </c>
      <c r="E43" s="106" t="str">
        <f ca="1">'เอกสารหมายเลข 1'!G43</f>
        <v>N/A</v>
      </c>
      <c r="F43" s="106">
        <f>'เอกสารหมายเลข 2'!J43</f>
        <v>0</v>
      </c>
      <c r="G43" s="106" t="str">
        <f t="shared" ca="1" si="2"/>
        <v>N/A</v>
      </c>
      <c r="H43" s="106" t="str">
        <f ca="1">IF(G43=""," ",IF(G43="N/A","N/A",IF(G43="N/T","N/T",IF(G43&gt;=90,"G",IF(G43&gt;=70,"Y","R")))))</f>
        <v>N/A</v>
      </c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</row>
    <row r="44" spans="1:20" ht="21.75">
      <c r="A44" s="392"/>
      <c r="B44" s="103" t="s">
        <v>238</v>
      </c>
      <c r="C44" s="104" t="s">
        <v>239</v>
      </c>
      <c r="D44" s="105" t="s">
        <v>240</v>
      </c>
      <c r="E44" s="103" t="str">
        <f ca="1">'เอกสารหมายเลข 1'!G44</f>
        <v>N/A</v>
      </c>
      <c r="F44" s="103">
        <f>'เอกสารหมายเลข 2'!J44</f>
        <v>0</v>
      </c>
      <c r="G44" s="103"/>
      <c r="H44" s="103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1:20" ht="21.75">
      <c r="A45" s="392"/>
      <c r="B45" s="103" t="s">
        <v>241</v>
      </c>
      <c r="C45" s="104" t="s">
        <v>242</v>
      </c>
      <c r="D45" s="107"/>
      <c r="E45" s="108">
        <f>'เอกสารหมายเลข 1'!G45</f>
        <v>0</v>
      </c>
      <c r="F45" s="108">
        <f>'เอกสารหมายเลข 2'!J45</f>
        <v>0</v>
      </c>
      <c r="G45" s="108"/>
      <c r="H45" s="108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</row>
    <row r="46" spans="1:20" ht="21.75">
      <c r="A46" s="392"/>
      <c r="B46" s="79" t="s">
        <v>243</v>
      </c>
      <c r="C46" s="80" t="s">
        <v>239</v>
      </c>
      <c r="D46" s="109" t="s">
        <v>240</v>
      </c>
      <c r="E46" s="79" t="str">
        <f ca="1">'เอกสารหมายเลข 1'!G46</f>
        <v/>
      </c>
      <c r="F46" s="79">
        <f>'เอกสารหมายเลข 2'!J46</f>
        <v>0</v>
      </c>
      <c r="G46" s="79"/>
      <c r="H46" s="79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</row>
    <row r="47" spans="1:20" ht="21.75">
      <c r="A47" s="392"/>
      <c r="B47" s="103" t="s">
        <v>244</v>
      </c>
      <c r="C47" s="104" t="s">
        <v>245</v>
      </c>
      <c r="D47" s="107"/>
      <c r="E47" s="108">
        <f>'เอกสารหมายเลข 1'!G47</f>
        <v>0</v>
      </c>
      <c r="F47" s="108">
        <f>'เอกสารหมายเลข 2'!J47</f>
        <v>0</v>
      </c>
      <c r="G47" s="108"/>
      <c r="H47" s="108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1:20" ht="21.75">
      <c r="A48" s="419"/>
      <c r="B48" s="79" t="s">
        <v>246</v>
      </c>
      <c r="C48" s="80" t="s">
        <v>239</v>
      </c>
      <c r="D48" s="109" t="s">
        <v>240</v>
      </c>
      <c r="E48" s="79" t="str">
        <f ca="1">'เอกสารหมายเลข 1'!G48</f>
        <v/>
      </c>
      <c r="F48" s="79">
        <f>'เอกสารหมายเลข 2'!J48</f>
        <v>0</v>
      </c>
      <c r="G48" s="79"/>
      <c r="H48" s="79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</row>
    <row r="49" spans="1:20" ht="21.75">
      <c r="A49" s="418" t="s">
        <v>247</v>
      </c>
      <c r="B49" s="103" t="s">
        <v>248</v>
      </c>
      <c r="C49" s="104" t="s">
        <v>249</v>
      </c>
      <c r="D49" s="105" t="s">
        <v>95</v>
      </c>
      <c r="E49" s="106">
        <f ca="1">'เอกสารหมายเลข 1'!G49</f>
        <v>0.42</v>
      </c>
      <c r="F49" s="106">
        <f>'เอกสารหมายเลข 2'!J49</f>
        <v>0</v>
      </c>
      <c r="G49" s="106">
        <f ca="1">IF(E49=""," ",IF(E49="N/A","N/A",IF(E49="N/T","N/T",(F49/E49)*100)))</f>
        <v>0</v>
      </c>
      <c r="H49" s="106" t="str">
        <f ca="1">IF(G49=""," ",IF(G49="N/A","N/A",IF(G49="N/T","N/T",IF(G49&gt;=90,"G",IF(G49&gt;=70,"Y","R")))))</f>
        <v>R</v>
      </c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</row>
    <row r="50" spans="1:20" ht="21.75">
      <c r="A50" s="392"/>
      <c r="B50" s="103" t="s">
        <v>250</v>
      </c>
      <c r="C50" s="104" t="s">
        <v>251</v>
      </c>
      <c r="D50" s="105" t="s">
        <v>240</v>
      </c>
      <c r="E50" s="103">
        <f>'เอกสารหมายเลข 1'!G50</f>
        <v>1</v>
      </c>
      <c r="F50" s="103">
        <f>'เอกสารหมายเลข 2'!J50</f>
        <v>0</v>
      </c>
      <c r="G50" s="103"/>
      <c r="H50" s="103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</row>
    <row r="51" spans="1:20" ht="21.75">
      <c r="A51" s="392"/>
      <c r="B51" s="103" t="s">
        <v>252</v>
      </c>
      <c r="C51" s="104" t="s">
        <v>253</v>
      </c>
      <c r="D51" s="105" t="s">
        <v>240</v>
      </c>
      <c r="E51" s="103" t="str">
        <f>'เอกสารหมายเลข 1'!G51</f>
        <v>-</v>
      </c>
      <c r="F51" s="103">
        <f>'เอกสารหมายเลข 2'!J51</f>
        <v>0</v>
      </c>
      <c r="G51" s="103"/>
      <c r="H51" s="103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</row>
    <row r="52" spans="1:20" ht="21.75">
      <c r="A52" s="392"/>
      <c r="B52" s="103" t="s">
        <v>254</v>
      </c>
      <c r="C52" s="104" t="s">
        <v>242</v>
      </c>
      <c r="D52" s="107"/>
      <c r="E52" s="108">
        <f>'เอกสารหมายเลข 1'!G52</f>
        <v>0</v>
      </c>
      <c r="F52" s="108">
        <f>'เอกสารหมายเลข 2'!J52</f>
        <v>0</v>
      </c>
      <c r="G52" s="108"/>
      <c r="H52" s="108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</row>
    <row r="53" spans="1:20" ht="21.75">
      <c r="A53" s="392"/>
      <c r="B53" s="79" t="s">
        <v>255</v>
      </c>
      <c r="C53" s="80" t="s">
        <v>251</v>
      </c>
      <c r="D53" s="109" t="s">
        <v>240</v>
      </c>
      <c r="E53" s="79">
        <f ca="1">'เอกสารหมายเลข 1'!G53</f>
        <v>1</v>
      </c>
      <c r="F53" s="79">
        <f>'เอกสารหมายเลข 2'!J53</f>
        <v>0</v>
      </c>
      <c r="G53" s="79"/>
      <c r="H53" s="79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</row>
    <row r="54" spans="1:20" ht="21.75">
      <c r="A54" s="392"/>
      <c r="B54" s="79" t="s">
        <v>256</v>
      </c>
      <c r="C54" s="80" t="s">
        <v>253</v>
      </c>
      <c r="D54" s="109" t="s">
        <v>240</v>
      </c>
      <c r="E54" s="79" t="str">
        <f ca="1">'เอกสารหมายเลข 1'!G54</f>
        <v>-</v>
      </c>
      <c r="F54" s="79">
        <f>'เอกสารหมายเลข 2'!J54</f>
        <v>0</v>
      </c>
      <c r="G54" s="79"/>
      <c r="H54" s="79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</row>
    <row r="55" spans="1:20" ht="21.75">
      <c r="A55" s="392"/>
      <c r="B55" s="103" t="s">
        <v>257</v>
      </c>
      <c r="C55" s="104" t="s">
        <v>258</v>
      </c>
      <c r="D55" s="107"/>
      <c r="E55" s="108">
        <f>'เอกสารหมายเลข 1'!G55</f>
        <v>0</v>
      </c>
      <c r="F55" s="108">
        <f>'เอกสารหมายเลข 2'!J55</f>
        <v>1</v>
      </c>
      <c r="G55" s="108"/>
      <c r="H55" s="108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</row>
    <row r="56" spans="1:20" ht="21.75">
      <c r="A56" s="392"/>
      <c r="B56" s="79" t="s">
        <v>259</v>
      </c>
      <c r="C56" s="80" t="s">
        <v>251</v>
      </c>
      <c r="D56" s="109" t="s">
        <v>240</v>
      </c>
      <c r="E56" s="79" t="str">
        <f ca="1">'เอกสารหมายเลข 1'!G56</f>
        <v>-</v>
      </c>
      <c r="F56" s="79">
        <f>'เอกสารหมายเลข 2'!J56</f>
        <v>0</v>
      </c>
      <c r="G56" s="79"/>
      <c r="H56" s="79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</row>
    <row r="57" spans="1:20" ht="21.75">
      <c r="A57" s="409"/>
      <c r="B57" s="81" t="s">
        <v>260</v>
      </c>
      <c r="C57" s="82" t="s">
        <v>253</v>
      </c>
      <c r="D57" s="110" t="s">
        <v>240</v>
      </c>
      <c r="E57" s="81" t="str">
        <f ca="1">'เอกสารหมายเลข 1'!G57</f>
        <v>-</v>
      </c>
      <c r="F57" s="81">
        <f>'เอกสารหมายเลข 2'!J57</f>
        <v>0</v>
      </c>
      <c r="G57" s="81"/>
      <c r="H57" s="81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</row>
    <row r="58" spans="1:20" ht="21.75">
      <c r="A58" s="99" t="s">
        <v>261</v>
      </c>
      <c r="B58" s="77" t="s">
        <v>262</v>
      </c>
      <c r="C58" s="78" t="s">
        <v>109</v>
      </c>
      <c r="D58" s="100" t="s">
        <v>95</v>
      </c>
      <c r="E58" s="101">
        <f ca="1">'เอกสารหมายเลข 1'!G58</f>
        <v>0.91</v>
      </c>
      <c r="F58" s="101">
        <f>'เอกสารหมายเลข 2'!J58</f>
        <v>0.6097560975609756</v>
      </c>
      <c r="G58" s="101">
        <f t="shared" ref="G58:G59" ca="1" si="3">IF(E58=""," ",IF(E58="N/A","N/A",IF(E58="N/T","N/T",(F58/E58)*100)))</f>
        <v>67.006164567140175</v>
      </c>
      <c r="H58" s="101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</row>
    <row r="59" spans="1:20" ht="21.75">
      <c r="A59" s="418" t="s">
        <v>263</v>
      </c>
      <c r="B59" s="103" t="s">
        <v>264</v>
      </c>
      <c r="C59" s="104" t="s">
        <v>265</v>
      </c>
      <c r="D59" s="105" t="s">
        <v>95</v>
      </c>
      <c r="E59" s="106" t="str">
        <f ca="1">'เอกสารหมายเลข 1'!G59</f>
        <v>N/A</v>
      </c>
      <c r="F59" s="106">
        <f>'เอกสารหมายเลข 2'!J59</f>
        <v>0</v>
      </c>
      <c r="G59" s="106" t="str">
        <f t="shared" ca="1" si="3"/>
        <v>N/A</v>
      </c>
      <c r="H59" s="106" t="str">
        <f ca="1">IF(G59=""," ",IF(G59="N/A","N/A",IF(G59="N/T","N/T",IF(G59&gt;=90,"G",IF(G59&gt;=70,"Y","R")))))</f>
        <v>N/A</v>
      </c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</row>
    <row r="60" spans="1:20" ht="21.75">
      <c r="A60" s="392"/>
      <c r="B60" s="103" t="s">
        <v>266</v>
      </c>
      <c r="C60" s="104" t="s">
        <v>267</v>
      </c>
      <c r="D60" s="105" t="s">
        <v>240</v>
      </c>
      <c r="E60" s="103" t="str">
        <f ca="1">'เอกสารหมายเลข 1'!G60</f>
        <v>N/A</v>
      </c>
      <c r="F60" s="103">
        <f>'เอกสารหมายเลข 2'!J60</f>
        <v>0</v>
      </c>
      <c r="G60" s="103"/>
      <c r="H60" s="103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</row>
    <row r="61" spans="1:20" ht="21.75">
      <c r="A61" s="392"/>
      <c r="B61" s="103" t="s">
        <v>268</v>
      </c>
      <c r="C61" s="104" t="s">
        <v>242</v>
      </c>
      <c r="D61" s="107"/>
      <c r="E61" s="108">
        <f>'เอกสารหมายเลข 1'!G61</f>
        <v>0</v>
      </c>
      <c r="F61" s="108">
        <f>'เอกสารหมายเลข 2'!J61</f>
        <v>0</v>
      </c>
      <c r="G61" s="108"/>
      <c r="H61" s="108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</row>
    <row r="62" spans="1:20" ht="21.75">
      <c r="A62" s="392"/>
      <c r="B62" s="79" t="s">
        <v>269</v>
      </c>
      <c r="C62" s="80" t="s">
        <v>267</v>
      </c>
      <c r="D62" s="109" t="s">
        <v>240</v>
      </c>
      <c r="E62" s="79" t="str">
        <f ca="1">'เอกสารหมายเลข 1'!G62</f>
        <v/>
      </c>
      <c r="F62" s="79">
        <f>'เอกสารหมายเลข 2'!J62</f>
        <v>0</v>
      </c>
      <c r="G62" s="79"/>
      <c r="H62" s="79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</row>
    <row r="63" spans="1:20" ht="21.75">
      <c r="A63" s="392"/>
      <c r="B63" s="103" t="s">
        <v>270</v>
      </c>
      <c r="C63" s="104" t="s">
        <v>258</v>
      </c>
      <c r="D63" s="107"/>
      <c r="E63" s="108">
        <f>'เอกสารหมายเลข 1'!G63</f>
        <v>0</v>
      </c>
      <c r="F63" s="108">
        <f>'เอกสารหมายเลข 2'!J63</f>
        <v>0</v>
      </c>
      <c r="G63" s="108"/>
      <c r="H63" s="108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</row>
    <row r="64" spans="1:20" ht="21.75">
      <c r="A64" s="419"/>
      <c r="B64" s="79" t="s">
        <v>271</v>
      </c>
      <c r="C64" s="80" t="s">
        <v>267</v>
      </c>
      <c r="D64" s="109" t="s">
        <v>240</v>
      </c>
      <c r="E64" s="79" t="str">
        <f ca="1">'เอกสารหมายเลข 1'!G64</f>
        <v/>
      </c>
      <c r="F64" s="79">
        <f>'เอกสารหมายเลข 2'!J64</f>
        <v>0</v>
      </c>
      <c r="G64" s="79"/>
      <c r="H64" s="79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ht="21.75">
      <c r="A65" s="418" t="s">
        <v>272</v>
      </c>
      <c r="B65" s="103" t="s">
        <v>273</v>
      </c>
      <c r="C65" s="104" t="s">
        <v>274</v>
      </c>
      <c r="D65" s="105" t="s">
        <v>95</v>
      </c>
      <c r="E65" s="106">
        <f ca="1">'เอกสารหมายเลข 1'!G65</f>
        <v>1.25</v>
      </c>
      <c r="F65" s="106">
        <f>'เอกสารหมายเลข 2'!J65</f>
        <v>0.83333333333333337</v>
      </c>
      <c r="G65" s="106">
        <f ca="1">IF(E65=""," ",IF(E65="N/A","N/A",IF(E65="N/T","N/T",(F65/E65)*100)))</f>
        <v>66.666666666666671</v>
      </c>
      <c r="H65" s="106" t="str">
        <f ca="1">IF(G65=""," ",IF(G65="N/A","N/A",IF(G65="N/T","N/T",IF(G65&gt;=90,"G",IF(G65&gt;=70,"Y","R")))))</f>
        <v>R</v>
      </c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</row>
    <row r="66" spans="1:20" ht="21.75">
      <c r="A66" s="392"/>
      <c r="B66" s="103" t="s">
        <v>275</v>
      </c>
      <c r="C66" s="104" t="s">
        <v>276</v>
      </c>
      <c r="D66" s="105" t="s">
        <v>240</v>
      </c>
      <c r="E66" s="103">
        <f ca="1">'เอกสารหมายเลข 1'!G66</f>
        <v>3</v>
      </c>
      <c r="F66" s="103">
        <f>'เอกสารหมายเลข 2'!J66</f>
        <v>2</v>
      </c>
      <c r="G66" s="103"/>
      <c r="H66" s="103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</row>
    <row r="67" spans="1:20" ht="21.75">
      <c r="A67" s="392"/>
      <c r="B67" s="103" t="s">
        <v>277</v>
      </c>
      <c r="C67" s="104" t="s">
        <v>278</v>
      </c>
      <c r="D67" s="105" t="s">
        <v>240</v>
      </c>
      <c r="E67" s="103">
        <f ca="1">'เอกสารหมายเลข 1'!G67</f>
        <v>0</v>
      </c>
      <c r="F67" s="103">
        <f>'เอกสารหมายเลข 2'!J67</f>
        <v>0</v>
      </c>
      <c r="G67" s="103"/>
      <c r="H67" s="103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</row>
    <row r="68" spans="1:20" ht="21.75">
      <c r="A68" s="392"/>
      <c r="B68" s="103" t="s">
        <v>279</v>
      </c>
      <c r="C68" s="104" t="s">
        <v>242</v>
      </c>
      <c r="D68" s="107"/>
      <c r="E68" s="108">
        <f>'เอกสารหมายเลข 1'!G68</f>
        <v>0</v>
      </c>
      <c r="F68" s="108">
        <f>'เอกสารหมายเลข 2'!J68</f>
        <v>0</v>
      </c>
      <c r="G68" s="108"/>
      <c r="H68" s="108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</row>
    <row r="69" spans="1:20" ht="21.75">
      <c r="A69" s="392"/>
      <c r="B69" s="79" t="s">
        <v>280</v>
      </c>
      <c r="C69" s="80" t="s">
        <v>276</v>
      </c>
      <c r="D69" s="109" t="s">
        <v>240</v>
      </c>
      <c r="E69" s="79">
        <f ca="1">'เอกสารหมายเลข 1'!G69</f>
        <v>2</v>
      </c>
      <c r="F69" s="79">
        <f>'เอกสารหมายเลข 2'!J69</f>
        <v>2</v>
      </c>
      <c r="G69" s="79"/>
      <c r="H69" s="79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</row>
    <row r="70" spans="1:20" ht="21.75">
      <c r="A70" s="392"/>
      <c r="B70" s="79" t="s">
        <v>281</v>
      </c>
      <c r="C70" s="80" t="s">
        <v>278</v>
      </c>
      <c r="D70" s="109" t="s">
        <v>240</v>
      </c>
      <c r="E70" s="79">
        <f ca="1">'เอกสารหมายเลข 1'!G70</f>
        <v>0</v>
      </c>
      <c r="F70" s="79">
        <f>'เอกสารหมายเลข 2'!J70</f>
        <v>0</v>
      </c>
      <c r="G70" s="79"/>
      <c r="H70" s="79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</row>
    <row r="71" spans="1:20" ht="21.75">
      <c r="A71" s="392"/>
      <c r="B71" s="103" t="s">
        <v>282</v>
      </c>
      <c r="C71" s="104" t="s">
        <v>258</v>
      </c>
      <c r="D71" s="107"/>
      <c r="E71" s="108">
        <f>'เอกสารหมายเลข 1'!G71</f>
        <v>0</v>
      </c>
      <c r="F71" s="108">
        <f>'เอกสารหมายเลข 2'!J71</f>
        <v>0</v>
      </c>
      <c r="G71" s="108"/>
      <c r="H71" s="108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</row>
    <row r="72" spans="1:20" ht="21.75">
      <c r="A72" s="392"/>
      <c r="B72" s="79" t="s">
        <v>283</v>
      </c>
      <c r="C72" s="80" t="s">
        <v>276</v>
      </c>
      <c r="D72" s="109" t="s">
        <v>240</v>
      </c>
      <c r="E72" s="79">
        <f ca="1">'เอกสารหมายเลข 1'!G72</f>
        <v>1</v>
      </c>
      <c r="F72" s="79">
        <f>'เอกสารหมายเลข 2'!J72</f>
        <v>0</v>
      </c>
      <c r="G72" s="79"/>
      <c r="H72" s="79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</row>
    <row r="73" spans="1:20" ht="21.75">
      <c r="A73" s="409"/>
      <c r="B73" s="81" t="s">
        <v>284</v>
      </c>
      <c r="C73" s="82" t="s">
        <v>278</v>
      </c>
      <c r="D73" s="110" t="s">
        <v>240</v>
      </c>
      <c r="E73" s="81">
        <f ca="1">'เอกสารหมายเลข 1'!G73</f>
        <v>0</v>
      </c>
      <c r="F73" s="81">
        <f>'เอกสารหมายเลข 2'!J73</f>
        <v>0</v>
      </c>
      <c r="G73" s="81"/>
      <c r="H73" s="81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</row>
    <row r="74" spans="1:20" ht="21.75">
      <c r="A74" s="420" t="s">
        <v>285</v>
      </c>
      <c r="B74" s="77" t="s">
        <v>286</v>
      </c>
      <c r="C74" s="78" t="s">
        <v>110</v>
      </c>
      <c r="D74" s="100" t="s">
        <v>95</v>
      </c>
      <c r="E74" s="77">
        <f ca="1">'เอกสารหมายเลข 1'!G74</f>
        <v>0.91</v>
      </c>
      <c r="F74" s="101">
        <f>'เอกสารหมายเลข 2'!J74</f>
        <v>0</v>
      </c>
      <c r="G74" s="101">
        <f ca="1">IF(E74=""," ",IF(E74="N/A","N/A",IF(E74="N/T","N/T",(F74/E74)*100)))</f>
        <v>0</v>
      </c>
      <c r="H74" s="101" t="str">
        <f ca="1">IF(G74=""," ",IF(G74="N/A","N/A",IF(G74="N/T","N/T",IF(G74&gt;=90,"G",IF(G74&gt;=70,"Y","R")))))</f>
        <v>R</v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0" ht="21.75">
      <c r="A75" s="392"/>
      <c r="B75" s="103" t="s">
        <v>287</v>
      </c>
      <c r="C75" s="104" t="s">
        <v>288</v>
      </c>
      <c r="D75" s="105" t="s">
        <v>240</v>
      </c>
      <c r="E75" s="103">
        <f ca="1">'เอกสารหมายเลข 1'!G75</f>
        <v>3</v>
      </c>
      <c r="F75" s="103">
        <f>'เอกสารหมายเลข 2'!J75</f>
        <v>0</v>
      </c>
      <c r="G75" s="103"/>
      <c r="H75" s="103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</row>
    <row r="76" spans="1:20" ht="21.75">
      <c r="A76" s="392"/>
      <c r="B76" s="79" t="s">
        <v>289</v>
      </c>
      <c r="C76" s="80" t="s">
        <v>290</v>
      </c>
      <c r="D76" s="109" t="s">
        <v>240</v>
      </c>
      <c r="E76" s="79">
        <f ca="1">'เอกสารหมายเลข 1'!G76</f>
        <v>0</v>
      </c>
      <c r="F76" s="79">
        <f>'เอกสารหมายเลข 2'!J76</f>
        <v>0</v>
      </c>
      <c r="G76" s="79"/>
      <c r="H76" s="79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</row>
    <row r="77" spans="1:20" ht="21.75">
      <c r="A77" s="392"/>
      <c r="B77" s="79" t="s">
        <v>291</v>
      </c>
      <c r="C77" s="80" t="s">
        <v>292</v>
      </c>
      <c r="D77" s="109" t="s">
        <v>240</v>
      </c>
      <c r="E77" s="79">
        <f ca="1">'เอกสารหมายเลข 1'!G77</f>
        <v>3</v>
      </c>
      <c r="F77" s="79">
        <f>'เอกสารหมายเลข 2'!J77</f>
        <v>0</v>
      </c>
      <c r="G77" s="79"/>
      <c r="H77" s="79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ht="21.75">
      <c r="A78" s="409"/>
      <c r="B78" s="111" t="s">
        <v>293</v>
      </c>
      <c r="C78" s="112" t="s">
        <v>294</v>
      </c>
      <c r="D78" s="113" t="s">
        <v>240</v>
      </c>
      <c r="E78" s="111">
        <f ca="1">'เอกสารหมายเลข 1'!G78</f>
        <v>0</v>
      </c>
      <c r="F78" s="111">
        <f>'เอกสารหมายเลข 2'!J78</f>
        <v>0</v>
      </c>
      <c r="G78" s="111"/>
      <c r="H78" s="111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</row>
    <row r="79" spans="1:20" ht="21.75">
      <c r="A79" s="416" t="s">
        <v>295</v>
      </c>
      <c r="B79" s="114" t="s">
        <v>296</v>
      </c>
      <c r="C79" s="95" t="s">
        <v>111</v>
      </c>
      <c r="D79" s="96" t="s">
        <v>95</v>
      </c>
      <c r="E79" s="94" t="str">
        <f ca="1">'เอกสารหมายเลข 1'!G79</f>
        <v>N/A</v>
      </c>
      <c r="F79" s="175" t="e">
        <f>'เอกสารหมายเลข 2'!J79</f>
        <v>#DIV/0!</v>
      </c>
      <c r="G79" s="175" t="str">
        <f ca="1">IF(E79=""," ",IF(E79="N/A","N/A",IF(E79="N/T","N/T",(F79/E79)*100)))</f>
        <v>N/A</v>
      </c>
      <c r="H79" s="175" t="str">
        <f ca="1">IF(G79=""," ",IF(G79="N/A","N/A",IF(G79="N/T","N/T",IF(G79&gt;=90,"G",IF(G79&gt;=70,"Y","R")))))</f>
        <v>N/A</v>
      </c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</row>
    <row r="80" spans="1:20" ht="21.75">
      <c r="A80" s="392"/>
      <c r="B80" s="79" t="s">
        <v>297</v>
      </c>
      <c r="C80" s="80" t="s">
        <v>298</v>
      </c>
      <c r="D80" s="109" t="s">
        <v>240</v>
      </c>
      <c r="E80" s="79" t="str">
        <f ca="1">'เอกสารหมายเลข 1'!G80</f>
        <v>N/A</v>
      </c>
      <c r="F80" s="79">
        <f>'เอกสารหมายเลข 2'!J80</f>
        <v>0</v>
      </c>
      <c r="G80" s="79"/>
      <c r="H80" s="79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</row>
    <row r="81" spans="1:20" ht="21.75">
      <c r="A81" s="409"/>
      <c r="B81" s="81" t="s">
        <v>299</v>
      </c>
      <c r="C81" s="82" t="s">
        <v>300</v>
      </c>
      <c r="D81" s="110" t="s">
        <v>240</v>
      </c>
      <c r="E81" s="81" t="str">
        <f ca="1">'เอกสารหมายเลข 1'!G81</f>
        <v>N/A</v>
      </c>
      <c r="F81" s="81">
        <f>'เอกสารหมายเลข 2'!J81</f>
        <v>0</v>
      </c>
      <c r="G81" s="81"/>
      <c r="H81" s="81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</row>
    <row r="82" spans="1:20" ht="21.75">
      <c r="A82" s="99" t="s">
        <v>301</v>
      </c>
      <c r="B82" s="77" t="s">
        <v>302</v>
      </c>
      <c r="C82" s="78" t="s">
        <v>303</v>
      </c>
      <c r="D82" s="100" t="s">
        <v>95</v>
      </c>
      <c r="E82" s="84">
        <f>'เอกสารหมายเลข 1'!G82</f>
        <v>0</v>
      </c>
      <c r="F82" s="84">
        <f>'เอกสารหมายเลข 2'!J82</f>
        <v>0</v>
      </c>
      <c r="G82" s="84"/>
      <c r="H82" s="84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</row>
    <row r="83" spans="1:20" ht="21.75">
      <c r="A83" s="418" t="s">
        <v>304</v>
      </c>
      <c r="B83" s="103" t="s">
        <v>305</v>
      </c>
      <c r="C83" s="104" t="s">
        <v>306</v>
      </c>
      <c r="D83" s="105" t="s">
        <v>95</v>
      </c>
      <c r="E83" s="103" t="str">
        <f ca="1">'เอกสารหมายเลข 1'!G83</f>
        <v>N/A</v>
      </c>
      <c r="F83" s="106" t="e">
        <f>'เอกสารหมายเลข 2'!J83</f>
        <v>#DIV/0!</v>
      </c>
      <c r="G83" s="106" t="str">
        <f ca="1">IF(E83=""," ",IF(E83="N/A","N/A",IF(E83="N/T","N/T",(F83/E83)*100)))</f>
        <v>N/A</v>
      </c>
      <c r="H83" s="106" t="str">
        <f ca="1">IF(G83=""," ",IF(G83="N/A","N/A",IF(G83="N/T","N/T",IF(G83&gt;=90,"G",IF(G83&gt;=70,"Y","R")))))</f>
        <v>N/A</v>
      </c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</row>
    <row r="84" spans="1:20" ht="21.75">
      <c r="A84" s="392"/>
      <c r="B84" s="79" t="s">
        <v>307</v>
      </c>
      <c r="C84" s="80" t="s">
        <v>308</v>
      </c>
      <c r="D84" s="109" t="s">
        <v>122</v>
      </c>
      <c r="E84" s="79">
        <f>'เอกสารหมายเลข 1'!G84</f>
        <v>0</v>
      </c>
      <c r="F84" s="79">
        <f>'เอกสารหมายเลข 2'!J84</f>
        <v>0</v>
      </c>
      <c r="G84" s="79"/>
      <c r="H84" s="79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</row>
    <row r="85" spans="1:20" ht="21.75">
      <c r="A85" s="419"/>
      <c r="B85" s="79" t="s">
        <v>309</v>
      </c>
      <c r="C85" s="80" t="s">
        <v>310</v>
      </c>
      <c r="D85" s="109" t="s">
        <v>122</v>
      </c>
      <c r="E85" s="79">
        <f>'เอกสารหมายเลข 1'!G85</f>
        <v>0</v>
      </c>
      <c r="F85" s="79">
        <f>'เอกสารหมายเลข 2'!J85</f>
        <v>0</v>
      </c>
      <c r="G85" s="79"/>
      <c r="H85" s="79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</row>
    <row r="86" spans="1:20" ht="21.75">
      <c r="A86" s="418" t="s">
        <v>311</v>
      </c>
      <c r="B86" s="103" t="s">
        <v>312</v>
      </c>
      <c r="C86" s="104" t="s">
        <v>313</v>
      </c>
      <c r="D86" s="105" t="s">
        <v>95</v>
      </c>
      <c r="E86" s="103" t="str">
        <f ca="1">'เอกสารหมายเลข 1'!G86</f>
        <v>N/A</v>
      </c>
      <c r="F86" s="106" t="e">
        <f>'เอกสารหมายเลข 2'!J86</f>
        <v>#DIV/0!</v>
      </c>
      <c r="G86" s="106" t="str">
        <f ca="1">IF(E86=""," ",IF(E86="N/A","N/A",IF(E86="N/T","N/T",(F86/E86)*100)))</f>
        <v>N/A</v>
      </c>
      <c r="H86" s="106" t="str">
        <f ca="1">IF(G86=""," ",IF(G86="N/A","N/A",IF(G86="N/T","N/T",IF(G86&gt;=90,"G",IF(G86&gt;=70,"Y","R")))))</f>
        <v>N/A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</row>
    <row r="87" spans="1:20" ht="21.75">
      <c r="A87" s="392"/>
      <c r="B87" s="79" t="s">
        <v>314</v>
      </c>
      <c r="C87" s="80" t="s">
        <v>315</v>
      </c>
      <c r="D87" s="109" t="s">
        <v>122</v>
      </c>
      <c r="E87" s="79">
        <f>'เอกสารหมายเลข 1'!G87</f>
        <v>0</v>
      </c>
      <c r="F87" s="79">
        <f>'เอกสารหมายเลข 2'!J87</f>
        <v>0</v>
      </c>
      <c r="G87" s="79"/>
      <c r="H87" s="79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</row>
    <row r="88" spans="1:20" ht="21.75">
      <c r="A88" s="419"/>
      <c r="B88" s="79" t="s">
        <v>316</v>
      </c>
      <c r="C88" s="80" t="s">
        <v>317</v>
      </c>
      <c r="D88" s="109" t="s">
        <v>122</v>
      </c>
      <c r="E88" s="79">
        <f>'เอกสารหมายเลข 1'!G88</f>
        <v>0</v>
      </c>
      <c r="F88" s="79">
        <f>'เอกสารหมายเลข 2'!J88</f>
        <v>0</v>
      </c>
      <c r="G88" s="79"/>
      <c r="H88" s="79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</row>
    <row r="89" spans="1:20" ht="21.75">
      <c r="A89" s="418" t="s">
        <v>318</v>
      </c>
      <c r="B89" s="103" t="s">
        <v>319</v>
      </c>
      <c r="C89" s="104" t="s">
        <v>320</v>
      </c>
      <c r="D89" s="105" t="s">
        <v>95</v>
      </c>
      <c r="E89" s="103" t="str">
        <f ca="1">'เอกสารหมายเลข 1'!G89</f>
        <v>N/A</v>
      </c>
      <c r="F89" s="106" t="e">
        <f>'เอกสารหมายเลข 2'!J89</f>
        <v>#DIV/0!</v>
      </c>
      <c r="G89" s="106" t="str">
        <f ca="1">IF(E89=""," ",IF(E89="N/A","N/A",IF(E89="N/T","N/T",(F89/E89)*100)))</f>
        <v>N/A</v>
      </c>
      <c r="H89" s="106" t="str">
        <f ca="1">IF(G89=""," ",IF(G89="N/A","N/A",IF(G89="N/T","N/T",IF(G89&gt;=90,"G",IF(G89&gt;=70,"Y","R")))))</f>
        <v>N/A</v>
      </c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</row>
    <row r="90" spans="1:20" ht="21.75">
      <c r="A90" s="392"/>
      <c r="B90" s="79" t="s">
        <v>321</v>
      </c>
      <c r="C90" s="80" t="s">
        <v>322</v>
      </c>
      <c r="D90" s="109" t="s">
        <v>122</v>
      </c>
      <c r="E90" s="79">
        <f>'เอกสารหมายเลข 1'!G90</f>
        <v>0</v>
      </c>
      <c r="F90" s="79">
        <f>'เอกสารหมายเลข 2'!J90</f>
        <v>0</v>
      </c>
      <c r="G90" s="79"/>
      <c r="H90" s="79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</row>
    <row r="91" spans="1:20" ht="21.75">
      <c r="A91" s="419"/>
      <c r="B91" s="79" t="s">
        <v>323</v>
      </c>
      <c r="C91" s="80" t="s">
        <v>324</v>
      </c>
      <c r="D91" s="109" t="s">
        <v>122</v>
      </c>
      <c r="E91" s="79">
        <f>'เอกสารหมายเลข 1'!G91</f>
        <v>0</v>
      </c>
      <c r="F91" s="79">
        <f>'เอกสารหมายเลข 2'!J91</f>
        <v>0</v>
      </c>
      <c r="G91" s="79"/>
      <c r="H91" s="79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</row>
    <row r="92" spans="1:20" ht="21.75">
      <c r="A92" s="418" t="s">
        <v>325</v>
      </c>
      <c r="B92" s="103" t="s">
        <v>326</v>
      </c>
      <c r="C92" s="104" t="s">
        <v>327</v>
      </c>
      <c r="D92" s="105" t="s">
        <v>95</v>
      </c>
      <c r="E92" s="103" t="str">
        <f ca="1">'เอกสารหมายเลข 1'!G92</f>
        <v>N/A</v>
      </c>
      <c r="F92" s="106" t="e">
        <f>'เอกสารหมายเลข 2'!J92</f>
        <v>#DIV/0!</v>
      </c>
      <c r="G92" s="106" t="str">
        <f ca="1">IF(E92=""," ",IF(E92="N/A","N/A",IF(E92="N/T","N/T",(F92/E92)*100)))</f>
        <v>N/A</v>
      </c>
      <c r="H92" s="106" t="str">
        <f ca="1">IF(G92=""," ",IF(G92="N/A","N/A",IF(G92="N/T","N/T",IF(G92&gt;=90,"G",IF(G92&gt;=70,"Y","R")))))</f>
        <v>N/A</v>
      </c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</row>
    <row r="93" spans="1:20" ht="21.75">
      <c r="A93" s="392"/>
      <c r="B93" s="79" t="s">
        <v>328</v>
      </c>
      <c r="C93" s="80" t="s">
        <v>329</v>
      </c>
      <c r="D93" s="109" t="s">
        <v>122</v>
      </c>
      <c r="E93" s="79">
        <f>'เอกสารหมายเลข 1'!G93</f>
        <v>0</v>
      </c>
      <c r="F93" s="79">
        <f>'เอกสารหมายเลข 2'!J93</f>
        <v>0</v>
      </c>
      <c r="G93" s="79"/>
      <c r="H93" s="79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</row>
    <row r="94" spans="1:20" ht="21.75">
      <c r="A94" s="409"/>
      <c r="B94" s="81" t="s">
        <v>330</v>
      </c>
      <c r="C94" s="82" t="s">
        <v>331</v>
      </c>
      <c r="D94" s="110" t="s">
        <v>122</v>
      </c>
      <c r="E94" s="81">
        <f>'เอกสารหมายเลข 1'!G94</f>
        <v>0</v>
      </c>
      <c r="F94" s="81">
        <f>'เอกสารหมายเลข 2'!J94</f>
        <v>0</v>
      </c>
      <c r="G94" s="81"/>
      <c r="H94" s="81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</row>
    <row r="95" spans="1:20" ht="21.75">
      <c r="A95" s="416" t="s">
        <v>332</v>
      </c>
      <c r="B95" s="114" t="s">
        <v>333</v>
      </c>
      <c r="C95" s="95" t="s">
        <v>114</v>
      </c>
      <c r="D95" s="96" t="s">
        <v>95</v>
      </c>
      <c r="E95" s="94">
        <f ca="1">'เอกสารหมายเลข 1'!G95</f>
        <v>45</v>
      </c>
      <c r="F95" s="106">
        <f>'เอกสารหมายเลข 2'!J95</f>
        <v>25.287356321839084</v>
      </c>
      <c r="G95" s="106">
        <f ca="1">IF(E95=""," ",IF(E95="N/A","N/A",IF(E95="N/T","N/T",(F95/E95)*100)))</f>
        <v>56.194125159642404</v>
      </c>
      <c r="H95" s="106" t="str">
        <f ca="1">IF(G95=""," ",IF(G95="N/A","N/A",IF(G95="N/T","N/T",IF(G95&gt;=90,"G",IF(G95&gt;=70,"Y","R")))))</f>
        <v>R</v>
      </c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</row>
    <row r="96" spans="1:20" ht="21.75">
      <c r="A96" s="392"/>
      <c r="B96" s="79" t="s">
        <v>334</v>
      </c>
      <c r="C96" s="80" t="s">
        <v>335</v>
      </c>
      <c r="D96" s="109" t="s">
        <v>336</v>
      </c>
      <c r="E96" s="79" t="str">
        <f ca="1">'เอกสารหมายเลข 1'!G96</f>
        <v>-</v>
      </c>
      <c r="F96" s="79">
        <f>'เอกสารหมายเลข 2'!J96</f>
        <v>22</v>
      </c>
      <c r="G96" s="79"/>
      <c r="H96" s="79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</row>
    <row r="97" spans="1:20" ht="21.75">
      <c r="A97" s="409"/>
      <c r="B97" s="81" t="s">
        <v>337</v>
      </c>
      <c r="C97" s="82" t="s">
        <v>338</v>
      </c>
      <c r="D97" s="110" t="s">
        <v>336</v>
      </c>
      <c r="E97" s="81" t="str">
        <f ca="1">'เอกสารหมายเลข 1'!G97</f>
        <v>-</v>
      </c>
      <c r="F97" s="81">
        <f>'เอกสารหมายเลข 2'!J97</f>
        <v>87</v>
      </c>
      <c r="G97" s="81"/>
      <c r="H97" s="81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</row>
    <row r="98" spans="1:20" ht="21.75">
      <c r="A98" s="416" t="s">
        <v>339</v>
      </c>
      <c r="B98" s="94" t="s">
        <v>340</v>
      </c>
      <c r="C98" s="95" t="s">
        <v>115</v>
      </c>
      <c r="D98" s="96" t="s">
        <v>95</v>
      </c>
      <c r="E98" s="94" t="str">
        <f ca="1">'เอกสารหมายเลข 1'!G98</f>
        <v>N/A</v>
      </c>
      <c r="F98" s="175" t="e">
        <f>'เอกสารหมายเลข 2'!J98</f>
        <v>#DIV/0!</v>
      </c>
      <c r="G98" s="175" t="str">
        <f ca="1">IF(E98=""," ",IF(E98="N/A","N/A",IF(E98="N/T","N/T",(F98/E98)*100)))</f>
        <v>N/A</v>
      </c>
      <c r="H98" s="175" t="str">
        <f ca="1">IF(G98=""," ",IF(G98="N/A","N/A",IF(G98="N/T","N/T",IF(G98&gt;=90,"G",IF(G98&gt;=70,"Y","R")))))</f>
        <v>N/A</v>
      </c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</row>
    <row r="99" spans="1:20" ht="21.75">
      <c r="A99" s="392"/>
      <c r="B99" s="79" t="s">
        <v>341</v>
      </c>
      <c r="C99" s="80" t="s">
        <v>342</v>
      </c>
      <c r="D99" s="109" t="s">
        <v>122</v>
      </c>
      <c r="E99" s="79">
        <f>'เอกสารหมายเลข 1'!G99</f>
        <v>0</v>
      </c>
      <c r="F99" s="79">
        <f>'เอกสารหมายเลข 2'!J99</f>
        <v>0</v>
      </c>
      <c r="G99" s="79"/>
      <c r="H99" s="79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</row>
    <row r="100" spans="1:20" ht="21.75">
      <c r="A100" s="409"/>
      <c r="B100" s="81" t="s">
        <v>343</v>
      </c>
      <c r="C100" s="82" t="s">
        <v>344</v>
      </c>
      <c r="D100" s="110" t="s">
        <v>122</v>
      </c>
      <c r="E100" s="81">
        <f>'เอกสารหมายเลข 1'!G100</f>
        <v>0</v>
      </c>
      <c r="F100" s="81">
        <f>'เอกสารหมายเลข 2'!J100</f>
        <v>0</v>
      </c>
      <c r="G100" s="81"/>
      <c r="H100" s="81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</row>
    <row r="101" spans="1:20" ht="21.75">
      <c r="A101" s="88" t="s">
        <v>345</v>
      </c>
      <c r="B101" s="89" t="s">
        <v>346</v>
      </c>
      <c r="C101" s="90" t="s">
        <v>117</v>
      </c>
      <c r="D101" s="116" t="s">
        <v>118</v>
      </c>
      <c r="E101" s="89" t="str">
        <f ca="1">'เอกสารหมายเลข 1'!G101</f>
        <v>N/A</v>
      </c>
      <c r="F101" s="89">
        <f>'เอกสารหมายเลข 2'!J101</f>
        <v>0</v>
      </c>
      <c r="G101" s="89" t="str">
        <f ca="1">IF(E101=""," ",IF(E101="N/A","N/A",IF(E101="N/T","N/T",(F101/E101)*100)))</f>
        <v>N/A</v>
      </c>
      <c r="H101" s="89" t="str">
        <f ca="1">IF(G101=""," ",IF(G101="N/A","N/A",IF(G101="N/T","N/T",IF(G101&gt;=90,"G",IF(G101&gt;=70,"Y","R")))))</f>
        <v>N/A</v>
      </c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</row>
    <row r="102" spans="1:20" ht="21.75">
      <c r="A102" s="176" t="s">
        <v>120</v>
      </c>
      <c r="B102" s="177" t="s">
        <v>348</v>
      </c>
      <c r="C102" s="178" t="s">
        <v>349</v>
      </c>
      <c r="D102" s="179" t="s">
        <v>122</v>
      </c>
      <c r="E102" s="180">
        <f>'เอกสารหมายเลข 1'!G102</f>
        <v>0</v>
      </c>
      <c r="F102" s="180">
        <f>'เอกสารหมายเลข 2'!J102</f>
        <v>0</v>
      </c>
      <c r="G102" s="180"/>
      <c r="H102" s="180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</row>
    <row r="103" spans="1:20" ht="21.75">
      <c r="A103" s="416" t="s">
        <v>350</v>
      </c>
      <c r="B103" s="94" t="s">
        <v>351</v>
      </c>
      <c r="C103" s="95" t="s">
        <v>125</v>
      </c>
      <c r="D103" s="96" t="s">
        <v>95</v>
      </c>
      <c r="E103" s="94" t="str">
        <f ca="1">'เอกสารหมายเลข 1'!G103</f>
        <v>N/A</v>
      </c>
      <c r="F103" s="175" t="e">
        <f>'เอกสารหมายเลข 2'!J103</f>
        <v>#DIV/0!</v>
      </c>
      <c r="G103" s="175" t="str">
        <f ca="1">IF(E103=""," ",IF(E103="N/A","N/A",IF(E103="N/T","N/T",(F103/E103)*100)))</f>
        <v>N/A</v>
      </c>
      <c r="H103" s="175" t="str">
        <f ca="1">IF(G103=""," ",IF(G103="N/A","N/A",IF(G103="N/T","N/T",IF(G103&gt;=90,"G",IF(G103&gt;=70,"Y","R")))))</f>
        <v>N/A</v>
      </c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</row>
    <row r="104" spans="1:20" ht="21.75">
      <c r="A104" s="392"/>
      <c r="B104" s="79" t="s">
        <v>352</v>
      </c>
      <c r="C104" s="80" t="s">
        <v>353</v>
      </c>
      <c r="D104" s="109" t="s">
        <v>122</v>
      </c>
      <c r="E104" s="79">
        <f>'เอกสารหมายเลข 1'!G104</f>
        <v>0</v>
      </c>
      <c r="F104" s="79">
        <f>'เอกสารหมายเลข 2'!J104</f>
        <v>0</v>
      </c>
      <c r="G104" s="79"/>
      <c r="H104" s="79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</row>
    <row r="105" spans="1:20" ht="21.75">
      <c r="A105" s="409"/>
      <c r="B105" s="111" t="s">
        <v>354</v>
      </c>
      <c r="C105" s="112" t="s">
        <v>355</v>
      </c>
      <c r="D105" s="113" t="s">
        <v>122</v>
      </c>
      <c r="E105" s="111">
        <f>'เอกสารหมายเลข 1'!G105</f>
        <v>0</v>
      </c>
      <c r="F105" s="111">
        <f>'เอกสารหมายเลข 2'!J105</f>
        <v>0</v>
      </c>
      <c r="G105" s="111"/>
      <c r="H105" s="111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</row>
    <row r="106" spans="1:20" ht="21.75">
      <c r="A106" s="88" t="s">
        <v>356</v>
      </c>
      <c r="B106" s="89" t="s">
        <v>357</v>
      </c>
      <c r="C106" s="90" t="s">
        <v>126</v>
      </c>
      <c r="D106" s="116" t="s">
        <v>15</v>
      </c>
      <c r="E106" s="89">
        <f ca="1">'เอกสารหมายเลข 1'!G106</f>
        <v>2</v>
      </c>
      <c r="F106" s="89">
        <f>'เอกสารหมายเลข 2'!J106</f>
        <v>0</v>
      </c>
      <c r="G106" s="89">
        <f ca="1">IF(E106=""," ",IF(E106="N/A","N/A",IF(E106="N/T","N/T",(F106/E106)*100)))</f>
        <v>0</v>
      </c>
      <c r="H106" s="89" t="str">
        <f ca="1">IF(G106=""," ",IF(G106="N/A","N/A",IF(G106="N/T","N/T",IF(G106&gt;=90,"G",IF(G106&gt;=70,"Y","R")))))</f>
        <v>R</v>
      </c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</row>
    <row r="107" spans="1:20" ht="21.75">
      <c r="A107" s="122" t="s">
        <v>358</v>
      </c>
      <c r="B107" s="94" t="s">
        <v>359</v>
      </c>
      <c r="C107" s="95" t="s">
        <v>360</v>
      </c>
      <c r="D107" s="96" t="s">
        <v>95</v>
      </c>
      <c r="E107" s="114">
        <f>'เอกสารหมายเลข 1'!G107</f>
        <v>0</v>
      </c>
      <c r="F107" s="114">
        <f>'เอกสารหมายเลข 2'!J107</f>
        <v>0</v>
      </c>
      <c r="G107" s="114"/>
      <c r="H107" s="114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</row>
    <row r="108" spans="1:20" ht="21.75">
      <c r="A108" s="418" t="s">
        <v>361</v>
      </c>
      <c r="B108" s="103" t="s">
        <v>362</v>
      </c>
      <c r="C108" s="104" t="s">
        <v>363</v>
      </c>
      <c r="D108" s="105" t="s">
        <v>95</v>
      </c>
      <c r="E108" s="103">
        <f ca="1">'เอกสารหมายเลข 1'!G108</f>
        <v>70</v>
      </c>
      <c r="F108" s="106" t="e">
        <f>'เอกสารหมายเลข 2'!J108</f>
        <v>#DIV/0!</v>
      </c>
      <c r="G108" s="106" t="e">
        <f ca="1">IF(E108=""," ",IF(E108="N/A","N/A",IF(E108="N/T","N/T",(F108/E108)*100)))</f>
        <v>#DIV/0!</v>
      </c>
      <c r="H108" s="106" t="e">
        <f ca="1">IF(G108=""," ",IF(G108="N/A","N/A",IF(G108="N/T","N/T",IF(G108&gt;=90,"G",IF(G108&gt;=70,"Y","R")))))</f>
        <v>#DIV/0!</v>
      </c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</row>
    <row r="109" spans="1:20" ht="21.75">
      <c r="A109" s="392"/>
      <c r="B109" s="79" t="s">
        <v>364</v>
      </c>
      <c r="C109" s="80" t="s">
        <v>365</v>
      </c>
      <c r="D109" s="109" t="s">
        <v>122</v>
      </c>
      <c r="E109" s="79">
        <f>'เอกสารหมายเลข 1'!G109</f>
        <v>0</v>
      </c>
      <c r="F109" s="79">
        <f>'เอกสารหมายเลข 2'!J109</f>
        <v>0</v>
      </c>
      <c r="G109" s="79"/>
      <c r="H109" s="79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</row>
    <row r="110" spans="1:20" ht="21.75">
      <c r="A110" s="419"/>
      <c r="B110" s="79" t="s">
        <v>366</v>
      </c>
      <c r="C110" s="80" t="s">
        <v>367</v>
      </c>
      <c r="D110" s="109" t="s">
        <v>122</v>
      </c>
      <c r="E110" s="79">
        <f>'เอกสารหมายเลข 1'!G110</f>
        <v>0</v>
      </c>
      <c r="F110" s="79">
        <f>'เอกสารหมายเลข 2'!J110</f>
        <v>0</v>
      </c>
      <c r="G110" s="79"/>
      <c r="H110" s="79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</row>
    <row r="111" spans="1:20" ht="21.75">
      <c r="A111" s="418" t="s">
        <v>368</v>
      </c>
      <c r="B111" s="103" t="s">
        <v>369</v>
      </c>
      <c r="C111" s="104" t="s">
        <v>370</v>
      </c>
      <c r="D111" s="105" t="s">
        <v>95</v>
      </c>
      <c r="E111" s="103">
        <f ca="1">'เอกสารหมายเลข 1'!G111</f>
        <v>15</v>
      </c>
      <c r="F111" s="106" t="e">
        <f>'เอกสารหมายเลข 2'!J111</f>
        <v>#DIV/0!</v>
      </c>
      <c r="G111" s="106" t="e">
        <f ca="1">IF(E111=""," ",IF(E111="N/A","N/A",IF(E111="N/T","N/T",(F111/E111)*100)))</f>
        <v>#DIV/0!</v>
      </c>
      <c r="H111" s="106" t="e">
        <f ca="1">IF(G111=""," ",IF(G111="N/A","N/A",IF(G111="N/T","N/T",IF(G111&gt;=90,"G",IF(G111&gt;=70,"Y","R")))))</f>
        <v>#DIV/0!</v>
      </c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</row>
    <row r="112" spans="1:20" ht="21.75">
      <c r="A112" s="392"/>
      <c r="B112" s="79" t="s">
        <v>371</v>
      </c>
      <c r="C112" s="80" t="s">
        <v>372</v>
      </c>
      <c r="D112" s="109" t="s">
        <v>122</v>
      </c>
      <c r="E112" s="79">
        <f>'เอกสารหมายเลข 1'!G112</f>
        <v>0</v>
      </c>
      <c r="F112" s="79">
        <f>'เอกสารหมายเลข 2'!J112</f>
        <v>0</v>
      </c>
      <c r="G112" s="79"/>
      <c r="H112" s="79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</row>
    <row r="113" spans="1:20" ht="21.75">
      <c r="A113" s="419"/>
      <c r="B113" s="79" t="s">
        <v>373</v>
      </c>
      <c r="C113" s="80" t="s">
        <v>374</v>
      </c>
      <c r="D113" s="109" t="s">
        <v>122</v>
      </c>
      <c r="E113" s="79">
        <f>'เอกสารหมายเลข 1'!G113</f>
        <v>0</v>
      </c>
      <c r="F113" s="79">
        <f>'เอกสารหมายเลข 2'!J113</f>
        <v>0</v>
      </c>
      <c r="G113" s="79"/>
      <c r="H113" s="79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</row>
    <row r="114" spans="1:20" ht="21.75">
      <c r="A114" s="102" t="s">
        <v>375</v>
      </c>
      <c r="B114" s="124" t="s">
        <v>376</v>
      </c>
      <c r="C114" s="125" t="s">
        <v>377</v>
      </c>
      <c r="D114" s="126" t="s">
        <v>141</v>
      </c>
      <c r="E114" s="124">
        <f ca="1">'เอกสารหมายเลข 1'!G114</f>
        <v>2</v>
      </c>
      <c r="F114" s="124">
        <f>'เอกสารหมายเลข 2'!J114</f>
        <v>0</v>
      </c>
      <c r="G114" s="124">
        <f t="shared" ref="G114:G115" ca="1" si="4">IF(E114=""," ",IF(E114="N/A","N/A",IF(E114="N/T","N/T",(F114/E114)*100)))</f>
        <v>0</v>
      </c>
      <c r="H114" s="124" t="str">
        <f t="shared" ref="H114:H115" ca="1" si="5">IF(G114=""," ",IF(G114="N/A","N/A",IF(G114="N/T","N/T",IF(G114&gt;=90,"G",IF(G114&gt;=70,"Y","R")))))</f>
        <v>R</v>
      </c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</row>
    <row r="115" spans="1:20" ht="21.75">
      <c r="A115" s="421" t="s">
        <v>378</v>
      </c>
      <c r="B115" s="94" t="s">
        <v>379</v>
      </c>
      <c r="C115" s="95" t="s">
        <v>380</v>
      </c>
      <c r="D115" s="96" t="s">
        <v>129</v>
      </c>
      <c r="E115" s="94">
        <f ca="1">'เอกสารหมายเลข 1'!G115</f>
        <v>7</v>
      </c>
      <c r="F115" s="94">
        <f>'เอกสารหมายเลข 2'!J115</f>
        <v>4</v>
      </c>
      <c r="G115" s="94">
        <f t="shared" ca="1" si="4"/>
        <v>57.142857142857139</v>
      </c>
      <c r="H115" s="94" t="str">
        <f t="shared" ca="1" si="5"/>
        <v>R</v>
      </c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</row>
    <row r="116" spans="1:20" ht="21.75">
      <c r="A116" s="392"/>
      <c r="B116" s="79" t="s">
        <v>381</v>
      </c>
      <c r="C116" s="80" t="s">
        <v>382</v>
      </c>
      <c r="D116" s="109" t="s">
        <v>129</v>
      </c>
      <c r="E116" s="79">
        <f>'เอกสารหมายเลข 1'!G116</f>
        <v>0</v>
      </c>
      <c r="F116" s="79">
        <f>'เอกสารหมายเลข 2'!J116</f>
        <v>1</v>
      </c>
      <c r="G116" s="79"/>
      <c r="H116" s="79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</row>
    <row r="117" spans="1:20" ht="21.75">
      <c r="A117" s="392"/>
      <c r="B117" s="79" t="s">
        <v>383</v>
      </c>
      <c r="C117" s="80" t="s">
        <v>384</v>
      </c>
      <c r="D117" s="109" t="s">
        <v>129</v>
      </c>
      <c r="E117" s="79">
        <f>'เอกสารหมายเลข 1'!G117</f>
        <v>0</v>
      </c>
      <c r="F117" s="79">
        <f>'เอกสารหมายเลข 2'!J117</f>
        <v>2</v>
      </c>
      <c r="G117" s="79"/>
      <c r="H117" s="79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</row>
    <row r="118" spans="1:20" ht="21.75">
      <c r="A118" s="409"/>
      <c r="B118" s="111" t="s">
        <v>385</v>
      </c>
      <c r="C118" s="112" t="s">
        <v>386</v>
      </c>
      <c r="D118" s="113" t="s">
        <v>129</v>
      </c>
      <c r="E118" s="111">
        <f>'เอกสารหมายเลข 1'!G118</f>
        <v>0</v>
      </c>
      <c r="F118" s="111">
        <f>'เอกสารหมายเลข 2'!J118</f>
        <v>1</v>
      </c>
      <c r="G118" s="111"/>
      <c r="H118" s="111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</row>
    <row r="119" spans="1:20" ht="21.75">
      <c r="A119" s="122" t="s">
        <v>387</v>
      </c>
      <c r="B119" s="94" t="s">
        <v>388</v>
      </c>
      <c r="C119" s="95" t="s">
        <v>130</v>
      </c>
      <c r="D119" s="96" t="s">
        <v>122</v>
      </c>
      <c r="E119" s="94">
        <f ca="1">'เอกสารหมายเลข 1'!G119</f>
        <v>15</v>
      </c>
      <c r="F119" s="94">
        <f>'เอกสารหมายเลข 2'!J119</f>
        <v>4</v>
      </c>
      <c r="G119" s="94"/>
      <c r="H119" s="94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</row>
    <row r="120" spans="1:20" ht="21.75">
      <c r="A120" s="127" t="s">
        <v>389</v>
      </c>
      <c r="B120" s="79" t="s">
        <v>390</v>
      </c>
      <c r="C120" s="80" t="s">
        <v>391</v>
      </c>
      <c r="D120" s="109" t="s">
        <v>122</v>
      </c>
      <c r="E120" s="79" t="str">
        <f ca="1">'เอกสารหมายเลข 1'!G120</f>
        <v/>
      </c>
      <c r="F120" s="79">
        <f>'เอกสารหมายเลข 2'!J120</f>
        <v>4</v>
      </c>
      <c r="G120" s="79" t="str">
        <f t="shared" ref="G120:G123" ca="1" si="6">IF(E120=""," ",IF(E120="N/A","N/A",IF(E120="N/T","N/T",(F120/E120)*100)))</f>
        <v xml:space="preserve"> </v>
      </c>
      <c r="H120" s="79" t="str">
        <f t="shared" ref="H120:H123" ca="1" si="7">IF(G120=""," ",IF(G120="N/A","N/A",IF(G120="N/T","N/T",IF(G120&gt;=90,"G",IF(G120&gt;=70,"Y","R")))))</f>
        <v>G</v>
      </c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</row>
    <row r="121" spans="1:20" ht="21.75">
      <c r="A121" s="127" t="s">
        <v>392</v>
      </c>
      <c r="B121" s="79" t="s">
        <v>393</v>
      </c>
      <c r="C121" s="80" t="s">
        <v>394</v>
      </c>
      <c r="D121" s="109" t="s">
        <v>122</v>
      </c>
      <c r="E121" s="79" t="str">
        <f ca="1">'เอกสารหมายเลข 1'!G121</f>
        <v>N/T</v>
      </c>
      <c r="F121" s="79">
        <f>'เอกสารหมายเลข 2'!J121</f>
        <v>0</v>
      </c>
      <c r="G121" s="79" t="str">
        <f t="shared" ca="1" si="6"/>
        <v>N/T</v>
      </c>
      <c r="H121" s="79" t="str">
        <f t="shared" ca="1" si="7"/>
        <v>N/T</v>
      </c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</row>
    <row r="122" spans="1:20" ht="21.75">
      <c r="A122" s="127" t="s">
        <v>395</v>
      </c>
      <c r="B122" s="79" t="s">
        <v>396</v>
      </c>
      <c r="C122" s="80" t="s">
        <v>397</v>
      </c>
      <c r="D122" s="109" t="s">
        <v>122</v>
      </c>
      <c r="E122" s="79" t="str">
        <f ca="1">'เอกสารหมายเลข 1'!G122</f>
        <v/>
      </c>
      <c r="F122" s="79">
        <f>'เอกสารหมายเลข 2'!J122</f>
        <v>0</v>
      </c>
      <c r="G122" s="79" t="str">
        <f t="shared" ca="1" si="6"/>
        <v xml:space="preserve"> </v>
      </c>
      <c r="H122" s="79" t="str">
        <f t="shared" ca="1" si="7"/>
        <v>G</v>
      </c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</row>
    <row r="123" spans="1:20" ht="21.75">
      <c r="A123" s="128" t="s">
        <v>398</v>
      </c>
      <c r="B123" s="81" t="s">
        <v>399</v>
      </c>
      <c r="C123" s="82" t="s">
        <v>400</v>
      </c>
      <c r="D123" s="110" t="s">
        <v>122</v>
      </c>
      <c r="E123" s="81" t="str">
        <f ca="1">'เอกสารหมายเลข 1'!G123</f>
        <v>N/T</v>
      </c>
      <c r="F123" s="81">
        <f>'เอกสารหมายเลข 2'!J123</f>
        <v>0</v>
      </c>
      <c r="G123" s="81" t="str">
        <f t="shared" ca="1" si="6"/>
        <v>N/T</v>
      </c>
      <c r="H123" s="81" t="str">
        <f t="shared" ca="1" si="7"/>
        <v>N/T</v>
      </c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</row>
    <row r="124" spans="1:20" ht="21.75">
      <c r="A124" s="129" t="s">
        <v>401</v>
      </c>
      <c r="B124" s="181"/>
      <c r="C124" s="181"/>
      <c r="D124" s="181"/>
      <c r="E124" s="181"/>
      <c r="F124" s="181"/>
      <c r="G124" s="181"/>
      <c r="H124" s="182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</row>
    <row r="125" spans="1:20" ht="21.75">
      <c r="A125" s="416" t="s">
        <v>402</v>
      </c>
      <c r="B125" s="94" t="s">
        <v>403</v>
      </c>
      <c r="C125" s="95" t="s">
        <v>404</v>
      </c>
      <c r="D125" s="96" t="s">
        <v>95</v>
      </c>
      <c r="E125" s="94" t="str">
        <f ca="1">'เอกสารหมายเลข 1'!G125</f>
        <v>N/A</v>
      </c>
      <c r="F125" s="175" t="e">
        <f>'เอกสารหมายเลข 2'!J125</f>
        <v>#DIV/0!</v>
      </c>
      <c r="G125" s="175" t="str">
        <f ca="1">IF(E125=""," ",IF(E125="N/A","N/A",IF(E125="N/T","N/T",(F125/E125)*100)))</f>
        <v>N/A</v>
      </c>
      <c r="H125" s="94" t="str">
        <f ca="1">IF(G125=""," ",IF(G125="N/A","N/A",IF(G125="N/T","N/T",IF(G125&gt;=90,"G",IF(G125&gt;=70,"Y","R")))))</f>
        <v>N/A</v>
      </c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</row>
    <row r="126" spans="1:20" ht="21.75">
      <c r="A126" s="392"/>
      <c r="B126" s="183" t="s">
        <v>405</v>
      </c>
      <c r="C126" s="80" t="s">
        <v>406</v>
      </c>
      <c r="D126" s="79" t="s">
        <v>122</v>
      </c>
      <c r="E126" s="80"/>
      <c r="F126" s="103">
        <f>'เอกสารหมายเลข 2'!J126</f>
        <v>0</v>
      </c>
      <c r="G126" s="104"/>
      <c r="H126" s="104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</row>
    <row r="127" spans="1:20" ht="21.75">
      <c r="A127" s="409"/>
      <c r="B127" s="184" t="s">
        <v>407</v>
      </c>
      <c r="C127" s="112" t="s">
        <v>408</v>
      </c>
      <c r="D127" s="111" t="s">
        <v>122</v>
      </c>
      <c r="E127" s="112"/>
      <c r="F127" s="103">
        <f>'เอกสารหมายเลข 2'!J127</f>
        <v>0</v>
      </c>
      <c r="G127" s="125"/>
      <c r="H127" s="125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</row>
    <row r="128" spans="1:20" ht="21.75">
      <c r="A128" s="32" t="s">
        <v>409</v>
      </c>
      <c r="B128" s="161"/>
      <c r="C128" s="161"/>
      <c r="D128" s="161"/>
      <c r="E128" s="161"/>
      <c r="F128" s="161"/>
      <c r="G128" s="161"/>
      <c r="H128" s="162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</row>
    <row r="129" spans="1:20" ht="21.75">
      <c r="A129" s="88" t="s">
        <v>410</v>
      </c>
      <c r="B129" s="89" t="s">
        <v>411</v>
      </c>
      <c r="C129" s="90" t="s">
        <v>412</v>
      </c>
      <c r="D129" s="116" t="s">
        <v>133</v>
      </c>
      <c r="E129" s="89" t="str">
        <f ca="1">'เอกสารหมายเลข 1'!G129</f>
        <v>N/T</v>
      </c>
      <c r="F129" s="89">
        <f>'เอกสารหมายเลข 2'!J129</f>
        <v>0</v>
      </c>
      <c r="G129" s="89" t="str">
        <f t="shared" ref="G129:G131" ca="1" si="8">IF(E129=""," ",IF(E129="N/A","N/A",IF(E129="N/T","N/T",(F129/E129)*100)))</f>
        <v>N/T</v>
      </c>
      <c r="H129" s="89" t="str">
        <f t="shared" ref="H129:H131" ca="1" si="9">IF(G129=""," ",IF(G129="N/A","N/A",IF(G129="N/T","N/T",IF(G129&gt;=90,"G",IF(G129&gt;=70,"Y","R")))))</f>
        <v>N/T</v>
      </c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</row>
    <row r="130" spans="1:20" ht="21.75">
      <c r="A130" s="88" t="s">
        <v>414</v>
      </c>
      <c r="B130" s="89" t="s">
        <v>415</v>
      </c>
      <c r="C130" s="90" t="s">
        <v>135</v>
      </c>
      <c r="D130" s="116" t="s">
        <v>82</v>
      </c>
      <c r="E130" s="89" t="str">
        <f ca="1">'เอกสารหมายเลข 1'!G130</f>
        <v>N/T</v>
      </c>
      <c r="F130" s="89">
        <f>'เอกสารหมายเลข 2'!J130</f>
        <v>0</v>
      </c>
      <c r="G130" s="89" t="str">
        <f t="shared" ca="1" si="8"/>
        <v>N/T</v>
      </c>
      <c r="H130" s="89" t="str">
        <f t="shared" ca="1" si="9"/>
        <v>N/T</v>
      </c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</row>
    <row r="131" spans="1:20" ht="21.75">
      <c r="A131" s="416" t="s">
        <v>416</v>
      </c>
      <c r="B131" s="94" t="s">
        <v>417</v>
      </c>
      <c r="C131" s="95" t="s">
        <v>136</v>
      </c>
      <c r="D131" s="96" t="s">
        <v>95</v>
      </c>
      <c r="E131" s="94">
        <f ca="1">'เอกสารหมายเลข 1'!G131</f>
        <v>100</v>
      </c>
      <c r="F131" s="175">
        <f>'เอกสารหมายเลข 2'!J131</f>
        <v>100</v>
      </c>
      <c r="G131" s="175">
        <f t="shared" ca="1" si="8"/>
        <v>100</v>
      </c>
      <c r="H131" s="175" t="str">
        <f t="shared" ca="1" si="9"/>
        <v>G</v>
      </c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</row>
    <row r="132" spans="1:20" ht="21.75">
      <c r="A132" s="392"/>
      <c r="B132" s="79" t="s">
        <v>418</v>
      </c>
      <c r="C132" s="104" t="s">
        <v>419</v>
      </c>
      <c r="D132" s="105" t="s">
        <v>420</v>
      </c>
      <c r="E132" s="103">
        <f ca="1">'เอกสารหมายเลข 1'!G132</f>
        <v>12</v>
      </c>
      <c r="F132" s="103">
        <f>'เอกสารหมายเลข 2'!J132</f>
        <v>15</v>
      </c>
      <c r="G132" s="103"/>
      <c r="H132" s="103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</row>
    <row r="133" spans="1:20" ht="21.75">
      <c r="A133" s="392"/>
      <c r="B133" s="79" t="s">
        <v>421</v>
      </c>
      <c r="C133" s="80" t="s">
        <v>422</v>
      </c>
      <c r="D133" s="109" t="s">
        <v>420</v>
      </c>
      <c r="E133" s="79">
        <f ca="1">'เอกสารหมายเลข 1'!G133</f>
        <v>11</v>
      </c>
      <c r="F133" s="79">
        <f>'เอกสารหมายเลข 2'!J133</f>
        <v>14</v>
      </c>
      <c r="G133" s="79"/>
      <c r="H133" s="79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</row>
    <row r="134" spans="1:20" ht="21.75">
      <c r="A134" s="392"/>
      <c r="B134" s="79" t="s">
        <v>423</v>
      </c>
      <c r="C134" s="80" t="s">
        <v>424</v>
      </c>
      <c r="D134" s="109" t="s">
        <v>420</v>
      </c>
      <c r="E134" s="79">
        <f ca="1">'เอกสารหมายเลข 1'!G134</f>
        <v>1</v>
      </c>
      <c r="F134" s="79">
        <f>'เอกสารหมายเลข 2'!J134</f>
        <v>1</v>
      </c>
      <c r="G134" s="79"/>
      <c r="H134" s="79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</row>
    <row r="135" spans="1:20" ht="21.75">
      <c r="A135" s="392"/>
      <c r="B135" s="103" t="s">
        <v>425</v>
      </c>
      <c r="C135" s="104" t="s">
        <v>426</v>
      </c>
      <c r="D135" s="105" t="s">
        <v>420</v>
      </c>
      <c r="E135" s="103">
        <f ca="1">'เอกสารหมายเลข 1'!G135</f>
        <v>12</v>
      </c>
      <c r="F135" s="103">
        <f>'เอกสารหมายเลข 2'!J135</f>
        <v>15</v>
      </c>
      <c r="G135" s="103"/>
      <c r="H135" s="103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</row>
    <row r="136" spans="1:20" ht="21.75">
      <c r="A136" s="392"/>
      <c r="B136" s="79" t="s">
        <v>427</v>
      </c>
      <c r="C136" s="80" t="s">
        <v>428</v>
      </c>
      <c r="D136" s="109" t="s">
        <v>420</v>
      </c>
      <c r="E136" s="79">
        <f ca="1">'เอกสารหมายเลข 1'!G136</f>
        <v>11</v>
      </c>
      <c r="F136" s="79">
        <f>'เอกสารหมายเลข 2'!J136</f>
        <v>14</v>
      </c>
      <c r="G136" s="79"/>
      <c r="H136" s="79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</row>
    <row r="137" spans="1:20" ht="21.75">
      <c r="A137" s="409"/>
      <c r="B137" s="111" t="s">
        <v>429</v>
      </c>
      <c r="C137" s="112" t="s">
        <v>430</v>
      </c>
      <c r="D137" s="113" t="s">
        <v>420</v>
      </c>
      <c r="E137" s="111">
        <f ca="1">'เอกสารหมายเลข 1'!G137</f>
        <v>1</v>
      </c>
      <c r="F137" s="111">
        <f>'เอกสารหมายเลข 2'!J137</f>
        <v>1</v>
      </c>
      <c r="G137" s="111"/>
      <c r="H137" s="111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</row>
    <row r="138" spans="1:20" ht="21.75">
      <c r="A138" s="88" t="s">
        <v>431</v>
      </c>
      <c r="B138" s="89" t="s">
        <v>432</v>
      </c>
      <c r="C138" s="90" t="s">
        <v>137</v>
      </c>
      <c r="D138" s="116" t="s">
        <v>102</v>
      </c>
      <c r="E138" s="91">
        <f ca="1">'เอกสารหมายเลข 1'!G138</f>
        <v>18000000</v>
      </c>
      <c r="F138" s="91">
        <f>'เอกสารหมายเลข 2'!J138</f>
        <v>2482080</v>
      </c>
      <c r="G138" s="91"/>
      <c r="H138" s="91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</row>
    <row r="139" spans="1:20" ht="21.75">
      <c r="A139" s="88" t="s">
        <v>434</v>
      </c>
      <c r="B139" s="89" t="s">
        <v>435</v>
      </c>
      <c r="C139" s="90" t="s">
        <v>436</v>
      </c>
      <c r="D139" s="116" t="s">
        <v>102</v>
      </c>
      <c r="E139" s="91">
        <f ca="1">'เอกสารหมายเลข 1'!G139</f>
        <v>9000000</v>
      </c>
      <c r="F139" s="89">
        <f>'เอกสารหมายเลข 2'!J139</f>
        <v>0</v>
      </c>
      <c r="G139" s="89">
        <f t="shared" ref="G139:G140" ca="1" si="10">IF(E139=""," ",IF(E139="N/A","N/A",IF(E139="N/T","N/T",(F139/E139)*100)))</f>
        <v>0</v>
      </c>
      <c r="H139" s="89" t="str">
        <f t="shared" ref="H139:H140" ca="1" si="11">IF(G139=""," ",IF(G139="N/A","N/A",IF(G139="N/T","N/T",IF(G139&gt;=90,"G",IF(G139&gt;=70,"Y","R")))))</f>
        <v>R</v>
      </c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</row>
    <row r="140" spans="1:20" ht="21.75">
      <c r="A140" s="88" t="s">
        <v>437</v>
      </c>
      <c r="B140" s="89" t="s">
        <v>438</v>
      </c>
      <c r="C140" s="90" t="s">
        <v>439</v>
      </c>
      <c r="D140" s="116" t="s">
        <v>102</v>
      </c>
      <c r="E140" s="91">
        <f ca="1">'เอกสารหมายเลข 1'!G140</f>
        <v>9000000</v>
      </c>
      <c r="F140" s="91">
        <f>'เอกสารหมายเลข 2'!J140</f>
        <v>2482080</v>
      </c>
      <c r="G140" s="91">
        <f t="shared" ca="1" si="10"/>
        <v>27.578666666666667</v>
      </c>
      <c r="H140" s="91" t="str">
        <f t="shared" ca="1" si="11"/>
        <v>R</v>
      </c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</row>
    <row r="141" spans="1:20" ht="21.75">
      <c r="A141" s="32" t="s">
        <v>139</v>
      </c>
      <c r="B141" s="161"/>
      <c r="C141" s="161"/>
      <c r="D141" s="161"/>
      <c r="E141" s="161"/>
      <c r="F141" s="161"/>
      <c r="G141" s="161"/>
      <c r="H141" s="162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</row>
    <row r="142" spans="1:20" ht="21.75">
      <c r="A142" s="185" t="s">
        <v>440</v>
      </c>
      <c r="B142" s="186" t="s">
        <v>441</v>
      </c>
      <c r="C142" s="187" t="s">
        <v>563</v>
      </c>
      <c r="D142" s="188" t="s">
        <v>141</v>
      </c>
      <c r="E142" s="186">
        <f>'เอกสารหมายเลข 1'!G142</f>
        <v>0</v>
      </c>
      <c r="F142" s="186">
        <f>'เอกสารหมายเลข 2'!J142</f>
        <v>0</v>
      </c>
      <c r="G142" s="186"/>
      <c r="H142" s="18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</row>
    <row r="143" spans="1:20" ht="37.5">
      <c r="A143" s="416" t="s">
        <v>442</v>
      </c>
      <c r="B143" s="94" t="s">
        <v>443</v>
      </c>
      <c r="C143" s="95" t="s">
        <v>444</v>
      </c>
      <c r="D143" s="135" t="s">
        <v>445</v>
      </c>
      <c r="E143" s="94" t="str">
        <f>'เอกสารหมายเลข 1'!G143</f>
        <v>ครบ</v>
      </c>
      <c r="F143" s="94" t="str">
        <f>'เอกสารหมายเลข 2'!J143</f>
        <v>ไม่ครบ</v>
      </c>
      <c r="G143" s="94">
        <f>IF(F143="ครบ",100,0)</f>
        <v>0</v>
      </c>
      <c r="H143" s="94" t="str">
        <f>IF(G143=""," ",IF(G143="N/A","N/A",IF(G143="N/T","N/T",IF(G143&gt;=90,"G",IF(G143&gt;=70,"Y","R")))))</f>
        <v>R</v>
      </c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</row>
    <row r="144" spans="1:20" ht="21.75">
      <c r="A144" s="392"/>
      <c r="B144" s="103" t="s">
        <v>447</v>
      </c>
      <c r="C144" s="104" t="s">
        <v>448</v>
      </c>
      <c r="D144" s="105" t="s">
        <v>449</v>
      </c>
      <c r="E144" s="103">
        <f>'เอกสารหมายเลข 1'!G144</f>
        <v>0</v>
      </c>
      <c r="F144" s="103">
        <f>'เอกสารหมายเลข 2'!J144</f>
        <v>0</v>
      </c>
      <c r="G144" s="103"/>
      <c r="H144" s="103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</row>
    <row r="145" spans="1:20" ht="21.75">
      <c r="A145" s="392"/>
      <c r="B145" s="103" t="s">
        <v>450</v>
      </c>
      <c r="C145" s="104" t="s">
        <v>451</v>
      </c>
      <c r="D145" s="105" t="s">
        <v>452</v>
      </c>
      <c r="E145" s="103">
        <f>'เอกสารหมายเลข 1'!G145</f>
        <v>0</v>
      </c>
      <c r="F145" s="103">
        <f>'เอกสารหมายเลข 2'!J145</f>
        <v>0</v>
      </c>
      <c r="G145" s="103"/>
      <c r="H145" s="103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</row>
    <row r="146" spans="1:20" ht="21.75">
      <c r="A146" s="409"/>
      <c r="B146" s="136" t="s">
        <v>453</v>
      </c>
      <c r="C146" s="137" t="s">
        <v>454</v>
      </c>
      <c r="D146" s="138" t="s">
        <v>455</v>
      </c>
      <c r="E146" s="136">
        <f>'เอกสารหมายเลข 1'!G146</f>
        <v>0</v>
      </c>
      <c r="F146" s="136">
        <f>'เอกสารหมายเลข 2'!J146</f>
        <v>0</v>
      </c>
      <c r="G146" s="136"/>
      <c r="H146" s="13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</row>
    <row r="147" spans="1:20" ht="21.75">
      <c r="A147" s="185" t="s">
        <v>456</v>
      </c>
      <c r="B147" s="186" t="s">
        <v>447</v>
      </c>
      <c r="C147" s="187" t="s">
        <v>145</v>
      </c>
      <c r="D147" s="188"/>
      <c r="E147" s="186">
        <f>'เอกสารหมายเลข 1'!G147</f>
        <v>0</v>
      </c>
      <c r="F147" s="186">
        <f>'เอกสารหมายเลข 2'!J147</f>
        <v>0</v>
      </c>
      <c r="G147" s="186"/>
      <c r="H147" s="18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</row>
    <row r="148" spans="1:20" ht="21.75">
      <c r="A148" s="185" t="s">
        <v>458</v>
      </c>
      <c r="B148" s="186" t="s">
        <v>450</v>
      </c>
      <c r="C148" s="187" t="s">
        <v>146</v>
      </c>
      <c r="D148" s="188" t="s">
        <v>84</v>
      </c>
      <c r="E148" s="186">
        <f>'เอกสารหมายเลข 1'!G148</f>
        <v>0</v>
      </c>
      <c r="F148" s="186">
        <f>'เอกสารหมายเลข 2'!J148</f>
        <v>0</v>
      </c>
      <c r="G148" s="186"/>
      <c r="H148" s="18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</row>
    <row r="149" spans="1:20" ht="21.75">
      <c r="A149" s="185" t="s">
        <v>460</v>
      </c>
      <c r="B149" s="186" t="s">
        <v>453</v>
      </c>
      <c r="C149" s="187" t="s">
        <v>147</v>
      </c>
      <c r="D149" s="188" t="s">
        <v>148</v>
      </c>
      <c r="E149" s="186">
        <f>'เอกสารหมายเลข 1'!G149</f>
        <v>0</v>
      </c>
      <c r="F149" s="186">
        <f>'เอกสารหมายเลข 2'!J149</f>
        <v>0</v>
      </c>
      <c r="G149" s="186"/>
      <c r="H149" s="18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</row>
    <row r="150" spans="1:20" ht="21.75">
      <c r="A150" s="185" t="s">
        <v>462</v>
      </c>
      <c r="B150" s="186" t="s">
        <v>457</v>
      </c>
      <c r="C150" s="187" t="s">
        <v>150</v>
      </c>
      <c r="D150" s="188" t="s">
        <v>148</v>
      </c>
      <c r="E150" s="186">
        <f>'เอกสารหมายเลข 1'!G150</f>
        <v>0</v>
      </c>
      <c r="F150" s="186">
        <f>'เอกสารหมายเลข 2'!J150</f>
        <v>0</v>
      </c>
      <c r="G150" s="186"/>
      <c r="H150" s="18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</row>
    <row r="151" spans="1:20" ht="21.75">
      <c r="A151" s="185" t="s">
        <v>464</v>
      </c>
      <c r="B151" s="186" t="s">
        <v>459</v>
      </c>
      <c r="C151" s="187" t="s">
        <v>151</v>
      </c>
      <c r="D151" s="188" t="s">
        <v>95</v>
      </c>
      <c r="E151" s="186">
        <f>'เอกสารหมายเลข 1'!G151</f>
        <v>0</v>
      </c>
      <c r="F151" s="186">
        <f>'เอกสารหมายเลข 2'!J151</f>
        <v>0</v>
      </c>
      <c r="G151" s="186"/>
      <c r="H151" s="18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</row>
    <row r="152" spans="1:20" ht="21.75">
      <c r="A152" s="185" t="s">
        <v>466</v>
      </c>
      <c r="B152" s="186" t="s">
        <v>461</v>
      </c>
      <c r="C152" s="187" t="s">
        <v>468</v>
      </c>
      <c r="D152" s="188" t="s">
        <v>154</v>
      </c>
      <c r="E152" s="186">
        <f>'เอกสารหมายเลข 1'!G152</f>
        <v>0</v>
      </c>
      <c r="F152" s="186">
        <f>'เอกสารหมายเลข 2'!J152</f>
        <v>0</v>
      </c>
      <c r="G152" s="186"/>
      <c r="H152" s="18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</row>
    <row r="153" spans="1:20" ht="21.75">
      <c r="A153" s="185" t="s">
        <v>469</v>
      </c>
      <c r="B153" s="186" t="s">
        <v>463</v>
      </c>
      <c r="C153" s="187" t="s">
        <v>155</v>
      </c>
      <c r="D153" s="188" t="s">
        <v>95</v>
      </c>
      <c r="E153" s="186">
        <f>'เอกสารหมายเลข 1'!G153</f>
        <v>0</v>
      </c>
      <c r="F153" s="186">
        <f>'เอกสารหมายเลข 2'!J153</f>
        <v>0</v>
      </c>
      <c r="G153" s="186"/>
      <c r="H153" s="18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</row>
    <row r="154" spans="1:20" ht="21.75">
      <c r="A154" s="88" t="s">
        <v>156</v>
      </c>
      <c r="B154" s="89" t="s">
        <v>465</v>
      </c>
      <c r="C154" s="90" t="s">
        <v>472</v>
      </c>
      <c r="D154" s="116" t="s">
        <v>95</v>
      </c>
      <c r="E154" s="89">
        <f ca="1">'เอกสารหมายเลข 1'!G154</f>
        <v>100</v>
      </c>
      <c r="F154" s="89">
        <f>'เอกสารหมายเลข 2'!J154</f>
        <v>0</v>
      </c>
      <c r="G154" s="89">
        <f ca="1">IF(E154=""," ",IF(E154="N/A","N/A",IF(E154="N/T","N/T",(F154/E154)*100)))</f>
        <v>0</v>
      </c>
      <c r="H154" s="89" t="str">
        <f ca="1">IF(G154=""," ",IF(G154="N/A","N/A",IF(G154="N/T","N/T",IF(G154&gt;=90,"G",IF(G154&gt;=70,"Y","R")))))</f>
        <v>R</v>
      </c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</row>
    <row r="155" spans="1:20" ht="21.75">
      <c r="A155" s="185" t="s">
        <v>473</v>
      </c>
      <c r="B155" s="186" t="s">
        <v>467</v>
      </c>
      <c r="C155" s="187" t="s">
        <v>158</v>
      </c>
      <c r="D155" s="188" t="s">
        <v>95</v>
      </c>
      <c r="E155" s="186">
        <f>'เอกสารหมายเลข 1'!G155</f>
        <v>0</v>
      </c>
      <c r="F155" s="186">
        <f>'เอกสารหมายเลข 2'!J155</f>
        <v>0</v>
      </c>
      <c r="G155" s="186"/>
      <c r="H155" s="18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</row>
    <row r="156" spans="1:20" ht="21.75">
      <c r="A156" s="122" t="s">
        <v>475</v>
      </c>
      <c r="B156" s="94" t="s">
        <v>470</v>
      </c>
      <c r="C156" s="95" t="s">
        <v>159</v>
      </c>
      <c r="D156" s="189"/>
      <c r="E156" s="139">
        <f>'เอกสารหมายเลข 1'!G156</f>
        <v>0</v>
      </c>
      <c r="F156" s="139">
        <f>'เอกสารหมายเลข 2'!J156</f>
        <v>0</v>
      </c>
      <c r="G156" s="139"/>
      <c r="H156" s="139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</row>
    <row r="157" spans="1:20" ht="21.75">
      <c r="A157" s="418" t="s">
        <v>477</v>
      </c>
      <c r="B157" s="103" t="s">
        <v>471</v>
      </c>
      <c r="C157" s="104" t="s">
        <v>479</v>
      </c>
      <c r="D157" s="105" t="s">
        <v>95</v>
      </c>
      <c r="E157" s="103">
        <f ca="1">'เอกสารหมายเลข 1'!G157</f>
        <v>100</v>
      </c>
      <c r="F157" s="106" t="e">
        <f>'เอกสารหมายเลข 2'!J157</f>
        <v>#DIV/0!</v>
      </c>
      <c r="G157" s="106" t="e">
        <f ca="1">IF(E157=""," ",IF(E157="N/A","N/A",IF(E157="N/T","N/T",(F157/E157)*100)))</f>
        <v>#DIV/0!</v>
      </c>
      <c r="H157" s="106" t="e">
        <f ca="1">IF(G157=""," ",IF(G157="N/A","N/A",IF(G157="N/T","N/T",IF(G157&gt;=90,"G",IF(G157&gt;=70,"Y","R")))))</f>
        <v>#DIV/0!</v>
      </c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</row>
    <row r="158" spans="1:20" ht="21.75">
      <c r="A158" s="392"/>
      <c r="B158" s="79" t="s">
        <v>474</v>
      </c>
      <c r="C158" s="80" t="s">
        <v>481</v>
      </c>
      <c r="D158" s="109" t="s">
        <v>122</v>
      </c>
      <c r="E158" s="79">
        <f>'เอกสารหมายเลข 1'!G158</f>
        <v>0</v>
      </c>
      <c r="F158" s="79">
        <f>'เอกสารหมายเลข 2'!J158</f>
        <v>0</v>
      </c>
      <c r="G158" s="79"/>
      <c r="H158" s="79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</row>
    <row r="159" spans="1:20" ht="21.75">
      <c r="A159" s="419"/>
      <c r="B159" s="79" t="s">
        <v>476</v>
      </c>
      <c r="C159" s="80" t="s">
        <v>483</v>
      </c>
      <c r="D159" s="109" t="s">
        <v>122</v>
      </c>
      <c r="E159" s="79">
        <f>'เอกสารหมายเลข 1'!G159</f>
        <v>0</v>
      </c>
      <c r="F159" s="79">
        <f>'เอกสารหมายเลข 2'!J159</f>
        <v>0</v>
      </c>
      <c r="G159" s="79"/>
      <c r="H159" s="79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</row>
    <row r="160" spans="1:20" ht="21.75">
      <c r="A160" s="418" t="s">
        <v>484</v>
      </c>
      <c r="B160" s="103" t="s">
        <v>478</v>
      </c>
      <c r="C160" s="104" t="s">
        <v>486</v>
      </c>
      <c r="D160" s="105" t="s">
        <v>95</v>
      </c>
      <c r="E160" s="103">
        <f ca="1">'เอกสารหมายเลข 1'!G160</f>
        <v>100</v>
      </c>
      <c r="F160" s="106" t="e">
        <f>'เอกสารหมายเลข 2'!J160</f>
        <v>#DIV/0!</v>
      </c>
      <c r="G160" s="106" t="e">
        <f ca="1">IF(E160=""," ",IF(E160="N/A","N/A",IF(E160="N/T","N/T",(F160/E160)*100)))</f>
        <v>#DIV/0!</v>
      </c>
      <c r="H160" s="106" t="e">
        <f ca="1">IF(G160=""," ",IF(G160="N/A","N/A",IF(G160="N/T","N/T",IF(G160&gt;=90,"G",IF(G160&gt;=70,"Y","R")))))</f>
        <v>#DIV/0!</v>
      </c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</row>
    <row r="161" spans="1:20" ht="21.75">
      <c r="A161" s="392"/>
      <c r="B161" s="79" t="s">
        <v>480</v>
      </c>
      <c r="C161" s="80" t="s">
        <v>488</v>
      </c>
      <c r="D161" s="109" t="s">
        <v>122</v>
      </c>
      <c r="E161" s="79">
        <f>'เอกสารหมายเลข 1'!G161</f>
        <v>0</v>
      </c>
      <c r="F161" s="79">
        <f>'เอกสารหมายเลข 2'!J161</f>
        <v>0</v>
      </c>
      <c r="G161" s="79"/>
      <c r="H161" s="79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</row>
    <row r="162" spans="1:20" ht="21.75">
      <c r="A162" s="409"/>
      <c r="B162" s="111" t="s">
        <v>482</v>
      </c>
      <c r="C162" s="112" t="s">
        <v>490</v>
      </c>
      <c r="D162" s="113" t="s">
        <v>122</v>
      </c>
      <c r="E162" s="111">
        <f>'เอกสารหมายเลข 1'!G162</f>
        <v>0</v>
      </c>
      <c r="F162" s="111">
        <f>'เอกสารหมายเลข 2'!J162</f>
        <v>0</v>
      </c>
      <c r="G162" s="111"/>
      <c r="H162" s="111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</row>
    <row r="163" spans="1:20" ht="21.75">
      <c r="A163" s="190" t="s">
        <v>491</v>
      </c>
      <c r="B163" s="191" t="s">
        <v>485</v>
      </c>
      <c r="C163" s="192" t="s">
        <v>160</v>
      </c>
      <c r="D163" s="193"/>
      <c r="E163" s="191">
        <f>'เอกสารหมายเลข 1'!G163</f>
        <v>0</v>
      </c>
      <c r="F163" s="191">
        <f>'เอกสารหมายเลข 2'!J163</f>
        <v>0</v>
      </c>
      <c r="G163" s="191"/>
      <c r="H163" s="191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</row>
    <row r="164" spans="1:20" ht="21.75">
      <c r="A164" s="194" t="s">
        <v>494</v>
      </c>
      <c r="B164" s="195" t="s">
        <v>487</v>
      </c>
      <c r="C164" s="196" t="s">
        <v>496</v>
      </c>
      <c r="D164" s="197" t="s">
        <v>141</v>
      </c>
      <c r="E164" s="195">
        <f>'เอกสารหมายเลข 1'!G164</f>
        <v>0</v>
      </c>
      <c r="F164" s="195">
        <f>'เอกสารหมายเลข 2'!J164</f>
        <v>0</v>
      </c>
      <c r="G164" s="195"/>
      <c r="H164" s="195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</row>
    <row r="165" spans="1:20" ht="21.75">
      <c r="A165" s="198" t="s">
        <v>497</v>
      </c>
      <c r="B165" s="199" t="s">
        <v>489</v>
      </c>
      <c r="C165" s="200" t="s">
        <v>499</v>
      </c>
      <c r="D165" s="201" t="s">
        <v>141</v>
      </c>
      <c r="E165" s="199">
        <f>'เอกสารหมายเลข 1'!G165</f>
        <v>0</v>
      </c>
      <c r="F165" s="199">
        <f>'เอกสารหมายเลข 2'!J165</f>
        <v>0</v>
      </c>
      <c r="G165" s="199"/>
      <c r="H165" s="199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</row>
    <row r="166" spans="1:20" ht="21.75">
      <c r="A166" s="185" t="s">
        <v>500</v>
      </c>
      <c r="B166" s="186" t="s">
        <v>492</v>
      </c>
      <c r="C166" s="187" t="s">
        <v>162</v>
      </c>
      <c r="D166" s="188" t="s">
        <v>95</v>
      </c>
      <c r="E166" s="186">
        <f>'เอกสารหมายเลข 1'!G166</f>
        <v>0</v>
      </c>
      <c r="F166" s="186">
        <f>'เอกสารหมายเลข 2'!J166</f>
        <v>0</v>
      </c>
      <c r="G166" s="186"/>
      <c r="H166" s="18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</row>
    <row r="167" spans="1:20" ht="21.75">
      <c r="A167" s="122" t="s">
        <v>502</v>
      </c>
      <c r="B167" s="94" t="s">
        <v>495</v>
      </c>
      <c r="C167" s="95" t="s">
        <v>164</v>
      </c>
      <c r="D167" s="189"/>
      <c r="E167" s="139">
        <f>'เอกสารหมายเลข 1'!G167</f>
        <v>0</v>
      </c>
      <c r="F167" s="139">
        <f>'เอกสารหมายเลข 2'!J167</f>
        <v>0</v>
      </c>
      <c r="G167" s="139"/>
      <c r="H167" s="139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</row>
    <row r="168" spans="1:20" ht="21.75">
      <c r="A168" s="154" t="s">
        <v>504</v>
      </c>
      <c r="B168" s="103" t="s">
        <v>498</v>
      </c>
      <c r="C168" s="104" t="s">
        <v>506</v>
      </c>
      <c r="D168" s="105" t="s">
        <v>122</v>
      </c>
      <c r="E168" s="103">
        <f ca="1">'เอกสารหมายเลข 1'!G168</f>
        <v>1</v>
      </c>
      <c r="F168" s="103">
        <f>'เอกสารหมายเลข 2'!J168</f>
        <v>0</v>
      </c>
      <c r="G168" s="106">
        <f t="shared" ref="G168:G169" ca="1" si="12">IF(E168=""," ",IF(E168="N/A","N/A",IF(E168="N/T","N/T",(F168/E168)*100)))</f>
        <v>0</v>
      </c>
      <c r="H168" s="103" t="str">
        <f t="shared" ref="H168:H169" ca="1" si="13">IF(G168=""," ",IF(G168="N/A","N/A",IF(G168="N/T","N/T",IF(G168&gt;=90,"G",IF(G168&gt;=70,"Y","R")))))</f>
        <v>R</v>
      </c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</row>
    <row r="169" spans="1:20" ht="21.75">
      <c r="A169" s="418" t="s">
        <v>507</v>
      </c>
      <c r="B169" s="103" t="s">
        <v>501</v>
      </c>
      <c r="C169" s="104" t="s">
        <v>509</v>
      </c>
      <c r="D169" s="105" t="s">
        <v>95</v>
      </c>
      <c r="E169" s="103">
        <f ca="1">'เอกสารหมายเลข 1'!G169</f>
        <v>8.33</v>
      </c>
      <c r="F169" s="106" t="e">
        <f>'เอกสารหมายเลข 2'!J169</f>
        <v>#DIV/0!</v>
      </c>
      <c r="G169" s="106" t="e">
        <f t="shared" ca="1" si="12"/>
        <v>#DIV/0!</v>
      </c>
      <c r="H169" s="106" t="e">
        <f t="shared" ca="1" si="13"/>
        <v>#DIV/0!</v>
      </c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</row>
    <row r="170" spans="1:20" ht="21.75">
      <c r="A170" s="392"/>
      <c r="B170" s="79" t="s">
        <v>503</v>
      </c>
      <c r="C170" s="80" t="s">
        <v>511</v>
      </c>
      <c r="D170" s="109" t="s">
        <v>122</v>
      </c>
      <c r="E170" s="79">
        <f ca="1">'เอกสารหมายเลข 1'!G170</f>
        <v>3</v>
      </c>
      <c r="F170" s="79">
        <f>'เอกสารหมายเลข 2'!J170</f>
        <v>0</v>
      </c>
      <c r="G170" s="79"/>
      <c r="H170" s="79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</row>
    <row r="171" spans="1:20" ht="21.75">
      <c r="A171" s="419"/>
      <c r="B171" s="79" t="s">
        <v>505</v>
      </c>
      <c r="C171" s="80" t="s">
        <v>513</v>
      </c>
      <c r="D171" s="109" t="s">
        <v>122</v>
      </c>
      <c r="E171" s="79">
        <f ca="1">'เอกสารหมายเลข 1'!G171</f>
        <v>36</v>
      </c>
      <c r="F171" s="79">
        <f>'เอกสารหมายเลข 2'!J171</f>
        <v>0</v>
      </c>
      <c r="G171" s="79"/>
      <c r="H171" s="79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</row>
    <row r="172" spans="1:20" ht="21.75">
      <c r="A172" s="418" t="s">
        <v>514</v>
      </c>
      <c r="B172" s="103" t="s">
        <v>508</v>
      </c>
      <c r="C172" s="104" t="s">
        <v>516</v>
      </c>
      <c r="D172" s="105" t="s">
        <v>95</v>
      </c>
      <c r="E172" s="103">
        <f ca="1">'เอกสารหมายเลข 1'!G172</f>
        <v>36.36</v>
      </c>
      <c r="F172" s="106" t="e">
        <f>'เอกสารหมายเลข 2'!J172</f>
        <v>#DIV/0!</v>
      </c>
      <c r="G172" s="106" t="e">
        <f ca="1">IF(E172=""," ",IF(E172="N/A","N/A",IF(E172="N/T","N/T",(F172/E172)*100)))</f>
        <v>#DIV/0!</v>
      </c>
      <c r="H172" s="106" t="e">
        <f ca="1">IF(G172=""," ",IF(G172="N/A","N/A",IF(G172="N/T","N/T",IF(G172&gt;=90,"G",IF(G172&gt;=70,"Y","R")))))</f>
        <v>#DIV/0!</v>
      </c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</row>
    <row r="173" spans="1:20" ht="21.75">
      <c r="A173" s="392"/>
      <c r="B173" s="79" t="s">
        <v>510</v>
      </c>
      <c r="C173" s="80" t="s">
        <v>518</v>
      </c>
      <c r="D173" s="109" t="s">
        <v>122</v>
      </c>
      <c r="E173" s="79">
        <f ca="1">'เอกสารหมายเลข 1'!G173</f>
        <v>4</v>
      </c>
      <c r="F173" s="79">
        <f>'เอกสารหมายเลข 2'!J173</f>
        <v>0</v>
      </c>
      <c r="G173" s="79"/>
      <c r="H173" s="79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</row>
    <row r="174" spans="1:20" ht="21.75">
      <c r="A174" s="409"/>
      <c r="B174" s="111" t="s">
        <v>512</v>
      </c>
      <c r="C174" s="112" t="s">
        <v>520</v>
      </c>
      <c r="D174" s="113" t="s">
        <v>122</v>
      </c>
      <c r="E174" s="111">
        <f ca="1">'เอกสารหมายเลข 1'!G174</f>
        <v>11</v>
      </c>
      <c r="F174" s="111">
        <f>'เอกสารหมายเลข 2'!J174</f>
        <v>0</v>
      </c>
      <c r="G174" s="111"/>
      <c r="H174" s="111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</row>
    <row r="175" spans="1:20" ht="21.75">
      <c r="A175" s="88" t="s">
        <v>521</v>
      </c>
      <c r="B175" s="89" t="s">
        <v>515</v>
      </c>
      <c r="C175" s="90" t="s">
        <v>167</v>
      </c>
      <c r="D175" s="116" t="s">
        <v>102</v>
      </c>
      <c r="E175" s="89" t="str">
        <f ca="1">'เอกสารหมายเลข 1'!G175</f>
        <v>เป็นบวก</v>
      </c>
      <c r="F175" s="89" t="str">
        <f>'เอกสารหมายเลข 2'!J175</f>
        <v>เป็นบวก</v>
      </c>
      <c r="G175" s="89">
        <f t="shared" ref="G175:G176" si="14">IF(F175="เป็นบวก",100,0)</f>
        <v>100</v>
      </c>
      <c r="H175" s="89" t="str">
        <f t="shared" ref="H175:H179" si="15">IF(G175=""," ",IF(G175="N/A","N/A",IF(G175="N/T","N/T",IF(G175&gt;=90,"G",IF(G175&gt;=70,"Y","R")))))</f>
        <v>G</v>
      </c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</row>
    <row r="176" spans="1:20" ht="21.75">
      <c r="A176" s="88" t="s">
        <v>523</v>
      </c>
      <c r="B176" s="89" t="s">
        <v>517</v>
      </c>
      <c r="C176" s="90" t="s">
        <v>169</v>
      </c>
      <c r="D176" s="116" t="s">
        <v>102</v>
      </c>
      <c r="E176" s="89" t="str">
        <f ca="1">'เอกสารหมายเลข 1'!G176</f>
        <v>เป็นบวก</v>
      </c>
      <c r="F176" s="89" t="str">
        <f>'เอกสารหมายเลข 2'!J176</f>
        <v>เป็นบวก</v>
      </c>
      <c r="G176" s="89">
        <f t="shared" si="14"/>
        <v>100</v>
      </c>
      <c r="H176" s="89" t="str">
        <f t="shared" si="15"/>
        <v>G</v>
      </c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</row>
    <row r="177" spans="1:20" ht="21.75">
      <c r="A177" s="88" t="s">
        <v>525</v>
      </c>
      <c r="B177" s="89" t="s">
        <v>519</v>
      </c>
      <c r="C177" s="90" t="s">
        <v>170</v>
      </c>
      <c r="D177" s="116" t="s">
        <v>95</v>
      </c>
      <c r="E177" s="89">
        <f ca="1">'เอกสารหมายเลข 1'!G177</f>
        <v>10</v>
      </c>
      <c r="F177" s="172">
        <f>'เอกสารหมายเลข 2'!J177</f>
        <v>3.97</v>
      </c>
      <c r="G177" s="172">
        <f t="shared" ref="G177:G179" ca="1" si="16">IF(E177=""," ",IF(E177="N/A","N/A",IF(E177="N/T","N/T",(F177/E177)*100)))</f>
        <v>39.700000000000003</v>
      </c>
      <c r="H177" s="172" t="str">
        <f t="shared" ca="1" si="15"/>
        <v>R</v>
      </c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</row>
    <row r="178" spans="1:20" ht="21.75">
      <c r="A178" s="88" t="s">
        <v>527</v>
      </c>
      <c r="B178" s="89" t="s">
        <v>522</v>
      </c>
      <c r="C178" s="90" t="s">
        <v>171</v>
      </c>
      <c r="D178" s="116" t="s">
        <v>95</v>
      </c>
      <c r="E178" s="89">
        <f ca="1">'เอกสารหมายเลข 1'!G178</f>
        <v>15</v>
      </c>
      <c r="F178" s="172">
        <f>'เอกสารหมายเลข 2'!J178</f>
        <v>21.42</v>
      </c>
      <c r="G178" s="172">
        <f t="shared" ca="1" si="16"/>
        <v>142.80000000000001</v>
      </c>
      <c r="H178" s="172" t="str">
        <f t="shared" ca="1" si="15"/>
        <v>G</v>
      </c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</row>
    <row r="179" spans="1:20" ht="21.75">
      <c r="A179" s="421" t="s">
        <v>529</v>
      </c>
      <c r="B179" s="94" t="s">
        <v>524</v>
      </c>
      <c r="C179" s="95" t="s">
        <v>172</v>
      </c>
      <c r="D179" s="96" t="s">
        <v>95</v>
      </c>
      <c r="E179" s="94">
        <f ca="1">'เอกสารหมายเลข 1'!G179</f>
        <v>100</v>
      </c>
      <c r="F179" s="106" t="e">
        <f>'เอกสารหมายเลข 2'!J179</f>
        <v>#DIV/0!</v>
      </c>
      <c r="G179" s="106" t="e">
        <f t="shared" ca="1" si="16"/>
        <v>#DIV/0!</v>
      </c>
      <c r="H179" s="106" t="e">
        <f t="shared" ca="1" si="15"/>
        <v>#DIV/0!</v>
      </c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</row>
    <row r="180" spans="1:20" ht="21.75">
      <c r="A180" s="392"/>
      <c r="B180" s="79" t="s">
        <v>526</v>
      </c>
      <c r="C180" s="80" t="s">
        <v>532</v>
      </c>
      <c r="D180" s="109" t="s">
        <v>533</v>
      </c>
      <c r="E180" s="79">
        <f ca="1">'เอกสารหมายเลข 1'!G180</f>
        <v>15</v>
      </c>
      <c r="F180" s="79">
        <f>'เอกสารหมายเลข 2'!J180</f>
        <v>0</v>
      </c>
      <c r="G180" s="79"/>
      <c r="H180" s="79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</row>
    <row r="181" spans="1:20" ht="21.75">
      <c r="A181" s="409"/>
      <c r="B181" s="111" t="s">
        <v>528</v>
      </c>
      <c r="C181" s="112" t="s">
        <v>535</v>
      </c>
      <c r="D181" s="113" t="s">
        <v>533</v>
      </c>
      <c r="E181" s="111">
        <f ca="1">'เอกสารหมายเลข 1'!G181</f>
        <v>15</v>
      </c>
      <c r="F181" s="111">
        <f>'เอกสารหมายเลข 2'!J181</f>
        <v>0</v>
      </c>
      <c r="G181" s="111"/>
      <c r="H181" s="111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</row>
    <row r="182" spans="1:20" ht="21.75">
      <c r="A182" s="93" t="s">
        <v>536</v>
      </c>
      <c r="B182" s="33" t="s">
        <v>530</v>
      </c>
      <c r="C182" s="155" t="s">
        <v>174</v>
      </c>
      <c r="D182" s="156" t="s">
        <v>15</v>
      </c>
      <c r="E182" s="33">
        <f ca="1">'เอกสารหมายเลข 1'!G182</f>
        <v>1</v>
      </c>
      <c r="F182" s="33">
        <f>'เอกสารหมายเลข 2'!J182</f>
        <v>2</v>
      </c>
      <c r="G182" s="202">
        <f ca="1">IF(E182=""," ",IF(E182="N/A","N/A",IF(E182="N/T","N/T",(F182/E182)*100)))</f>
        <v>200</v>
      </c>
      <c r="H182" s="33" t="str">
        <f ca="1">IF(G182=""," ",IF(G182="N/A","N/A",IF(G182="N/T","N/T",IF(G182&gt;=90,"G",IF(G182&gt;=70,"Y","R")))))</f>
        <v>G</v>
      </c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</row>
    <row r="183" spans="1:20" ht="21.75">
      <c r="A183" s="416" t="s">
        <v>538</v>
      </c>
      <c r="B183" s="94" t="s">
        <v>531</v>
      </c>
      <c r="C183" s="95" t="s">
        <v>175</v>
      </c>
      <c r="D183" s="189"/>
      <c r="E183" s="139">
        <f>'เอกสารหมายเลข 1'!G183</f>
        <v>0</v>
      </c>
      <c r="F183" s="139">
        <f>'เอกสารหมายเลข 2'!J183</f>
        <v>0</v>
      </c>
      <c r="G183" s="139"/>
      <c r="H183" s="139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</row>
    <row r="184" spans="1:20" ht="21.75">
      <c r="A184" s="392"/>
      <c r="B184" s="103" t="s">
        <v>534</v>
      </c>
      <c r="C184" s="104" t="s">
        <v>541</v>
      </c>
      <c r="D184" s="105"/>
      <c r="E184" s="103" t="str">
        <f ca="1">'เอกสารหมายเลข 1'!G184</f>
        <v>เพิ่มขึ้นอย่างน้อย 
 1 Band ย่อย</v>
      </c>
      <c r="F184" s="103">
        <f>'เอกสารหมายเลข 2'!J184</f>
        <v>0</v>
      </c>
      <c r="G184" s="103"/>
      <c r="H184" s="103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</row>
    <row r="185" spans="1:20" ht="21.75">
      <c r="A185" s="409"/>
      <c r="B185" s="124" t="s">
        <v>537</v>
      </c>
      <c r="C185" s="125" t="s">
        <v>543</v>
      </c>
      <c r="D185" s="126"/>
      <c r="E185" s="103" t="str">
        <f ca="1">'เอกสารหมายเลข 1'!G185</f>
        <v>เพิ่มขึ้นอย่างน้อย 
 1 Band ย่อย</v>
      </c>
      <c r="F185" s="103">
        <f>'เอกสารหมายเลข 2'!J185</f>
        <v>0</v>
      </c>
      <c r="G185" s="103"/>
      <c r="H185" s="103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</row>
    <row r="186" spans="1:20" ht="21.75">
      <c r="A186" s="88" t="s">
        <v>544</v>
      </c>
      <c r="B186" s="89" t="s">
        <v>539</v>
      </c>
      <c r="C186" s="90" t="s">
        <v>546</v>
      </c>
      <c r="D186" s="116" t="s">
        <v>15</v>
      </c>
      <c r="E186" s="61">
        <f ca="1">'เอกสารหมายเลข 1'!G186</f>
        <v>2</v>
      </c>
      <c r="F186" s="61">
        <f>'เอกสารหมายเลข 2'!J186</f>
        <v>0</v>
      </c>
      <c r="G186" s="61">
        <f ca="1">IF(E186=""," ",IF(E186="N/A","N/A",IF(E186="N/T","N/T",(F186/E186)*100)))</f>
        <v>0</v>
      </c>
      <c r="H186" s="61" t="str">
        <f ca="1">IF(G186=""," ",IF(G186="N/A","N/A",IF(G186="N/T","N/T",IF(G186&gt;=90,"G",IF(G186&gt;=70,"Y","R")))))</f>
        <v>R</v>
      </c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</row>
    <row r="187" spans="1:20" ht="21.7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</row>
    <row r="188" spans="1:20" ht="21.7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</row>
    <row r="189" spans="1:20" ht="21.75">
      <c r="A189" s="166"/>
      <c r="B189" s="166"/>
      <c r="C189" s="469" t="s">
        <v>570</v>
      </c>
      <c r="D189" s="384"/>
      <c r="E189" s="384"/>
      <c r="F189" s="384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</row>
    <row r="190" spans="1:20" ht="21.75">
      <c r="A190" s="166"/>
      <c r="B190" s="166"/>
      <c r="C190" s="469" t="s">
        <v>571</v>
      </c>
      <c r="D190" s="384"/>
      <c r="E190" s="384"/>
      <c r="F190" s="384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</row>
    <row r="191" spans="1:20" ht="21.75">
      <c r="A191" s="166"/>
      <c r="B191" s="166"/>
      <c r="C191" s="469" t="s">
        <v>572</v>
      </c>
      <c r="D191" s="384"/>
      <c r="E191" s="384"/>
      <c r="F191" s="384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</row>
    <row r="192" spans="1:20" ht="21.75">
      <c r="A192" s="166"/>
      <c r="B192" s="166"/>
      <c r="C192" s="469" t="s">
        <v>573</v>
      </c>
      <c r="D192" s="384"/>
      <c r="E192" s="384"/>
      <c r="F192" s="384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</row>
    <row r="193" spans="1:20" ht="21.75">
      <c r="A193" s="166"/>
      <c r="B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</row>
    <row r="194" spans="1:20" ht="21.75">
      <c r="A194" s="166"/>
      <c r="B194" s="166"/>
      <c r="C194" s="470" t="s">
        <v>574</v>
      </c>
      <c r="D194" s="384"/>
      <c r="E194" s="384"/>
      <c r="F194" s="384"/>
      <c r="G194" s="203">
        <f ca="1">G195+G196+G197</f>
        <v>24</v>
      </c>
      <c r="H194" s="166" t="s">
        <v>20</v>
      </c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</row>
    <row r="195" spans="1:20" ht="21.75">
      <c r="A195" s="166"/>
      <c r="B195" s="166"/>
      <c r="C195" s="166"/>
      <c r="D195" s="166"/>
      <c r="E195" s="166"/>
      <c r="F195" s="204"/>
      <c r="G195" s="203">
        <f ca="1">COUNTIF(H9:H186,"G")</f>
        <v>7</v>
      </c>
      <c r="H195" s="166" t="s">
        <v>20</v>
      </c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</row>
    <row r="196" spans="1:20" ht="21.75">
      <c r="A196" s="166"/>
      <c r="B196" s="166"/>
      <c r="C196" s="166"/>
      <c r="D196" s="166"/>
      <c r="E196" s="166"/>
      <c r="F196" s="205"/>
      <c r="G196" s="206">
        <f ca="1">COUNTIF(H9:H186,"Y")</f>
        <v>0</v>
      </c>
      <c r="H196" s="166" t="s">
        <v>20</v>
      </c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</row>
    <row r="197" spans="1:20" ht="21.75">
      <c r="A197" s="166"/>
      <c r="B197" s="166"/>
      <c r="C197" s="166"/>
      <c r="D197" s="166"/>
      <c r="E197" s="166"/>
      <c r="F197" s="207"/>
      <c r="G197" s="206">
        <f ca="1">COUNTIF(H9:H186,"R")</f>
        <v>17</v>
      </c>
      <c r="H197" s="166" t="s">
        <v>20</v>
      </c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</row>
    <row r="198" spans="1:20" ht="21.75">
      <c r="A198" s="166"/>
      <c r="B198" s="166"/>
      <c r="C198" s="166"/>
      <c r="D198" s="166"/>
      <c r="E198" s="166"/>
      <c r="F198" s="208" t="s">
        <v>575</v>
      </c>
      <c r="G198" s="206">
        <f ca="1">COUNTIF(H9:H186,"N/T")</f>
        <v>4</v>
      </c>
      <c r="H198" s="166" t="s">
        <v>20</v>
      </c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</row>
    <row r="199" spans="1:20" ht="21.75">
      <c r="A199" s="166"/>
      <c r="B199" s="166"/>
      <c r="C199" s="166"/>
      <c r="D199" s="166"/>
      <c r="E199" s="166"/>
      <c r="F199" s="208" t="s">
        <v>576</v>
      </c>
      <c r="G199" s="203">
        <f ca="1">COUNTIF(H9:H186,"N/A")</f>
        <v>11</v>
      </c>
      <c r="H199" s="166" t="s">
        <v>20</v>
      </c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</row>
    <row r="200" spans="1:20" ht="21.7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</row>
    <row r="201" spans="1:20" ht="21.7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</row>
    <row r="202" spans="1:20" ht="21.7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</row>
    <row r="203" spans="1:20" ht="21.7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</row>
    <row r="204" spans="1:20" ht="21.7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</row>
    <row r="205" spans="1:20" ht="21.7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</row>
    <row r="206" spans="1:20" ht="21.7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</row>
    <row r="207" spans="1:20" ht="21.7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</row>
    <row r="208" spans="1:20" ht="21.7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</row>
    <row r="209" spans="1:20" ht="21.7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</row>
    <row r="210" spans="1:20" ht="21.7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</row>
    <row r="211" spans="1:20" ht="21.7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</row>
    <row r="212" spans="1:20" ht="21.7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</row>
    <row r="213" spans="1:20" ht="21.7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</row>
    <row r="214" spans="1:20" ht="21.7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</row>
    <row r="215" spans="1:20" ht="21.7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</row>
    <row r="216" spans="1:20" ht="21.7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</row>
    <row r="217" spans="1:20" ht="21.7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</row>
    <row r="218" spans="1:20" ht="21.7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</row>
    <row r="219" spans="1:20" ht="21.7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</row>
    <row r="220" spans="1:20" ht="21.7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</row>
    <row r="221" spans="1:20" ht="21.7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</row>
    <row r="222" spans="1:20" ht="21.7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</row>
    <row r="223" spans="1:20" ht="21.7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</row>
    <row r="224" spans="1:20" ht="21.7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</row>
    <row r="225" spans="1:20" ht="21.7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</row>
    <row r="226" spans="1:20" ht="21.7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</row>
    <row r="227" spans="1:20" ht="21.7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</row>
    <row r="228" spans="1:20" ht="21.7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</row>
    <row r="229" spans="1:20" ht="21.7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</row>
    <row r="230" spans="1:20" ht="21.7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</row>
    <row r="231" spans="1:20" ht="21.7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</row>
    <row r="232" spans="1:20" ht="21.7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</row>
    <row r="233" spans="1:20" ht="21.7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</row>
    <row r="234" spans="1:20" ht="21.7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</row>
    <row r="235" spans="1:20" ht="21.7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</row>
    <row r="236" spans="1:20" ht="21.7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</row>
    <row r="237" spans="1:20" ht="21.7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</row>
    <row r="238" spans="1:20" ht="21.7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</row>
    <row r="239" spans="1:20" ht="21.7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</row>
    <row r="240" spans="1:20" ht="21.7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</row>
    <row r="241" spans="1:20" ht="21.7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</row>
    <row r="242" spans="1:20" ht="21.7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</row>
    <row r="243" spans="1:20" ht="21.7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</row>
    <row r="244" spans="1:20" ht="21.7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</row>
    <row r="245" spans="1:20" ht="21.7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</row>
    <row r="246" spans="1:20" ht="21.7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</row>
    <row r="247" spans="1:20" ht="21.7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</row>
    <row r="248" spans="1:20" ht="21.7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</row>
    <row r="249" spans="1:20" ht="21.7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</row>
    <row r="250" spans="1:20" ht="21.7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</row>
    <row r="251" spans="1:20" ht="21.7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</row>
    <row r="252" spans="1:20" ht="21.7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</row>
    <row r="253" spans="1:20" ht="21.7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</row>
    <row r="254" spans="1:20" ht="21.7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</row>
    <row r="255" spans="1:20" ht="21.7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</row>
    <row r="256" spans="1:20" ht="21.7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</row>
    <row r="257" spans="1:20" ht="21.7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</row>
    <row r="258" spans="1:20" ht="21.7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</row>
    <row r="259" spans="1:20" ht="21.7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</row>
    <row r="260" spans="1:20" ht="21.7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</row>
    <row r="261" spans="1:20" ht="21.7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</row>
    <row r="262" spans="1:20" ht="21.7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</row>
    <row r="263" spans="1:20" ht="21.7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</row>
    <row r="264" spans="1:20" ht="21.7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</row>
    <row r="265" spans="1:20" ht="21.7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</row>
    <row r="266" spans="1:20" ht="21.7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</row>
    <row r="267" spans="1:20" ht="21.7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</row>
    <row r="268" spans="1:20" ht="21.7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</row>
    <row r="269" spans="1:20" ht="21.7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</row>
    <row r="270" spans="1:20" ht="21.7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</row>
    <row r="271" spans="1:20" ht="21.7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</row>
    <row r="272" spans="1:20" ht="21.7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</row>
    <row r="273" spans="1:20" ht="21.7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</row>
    <row r="274" spans="1:20" ht="21.7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</row>
    <row r="275" spans="1:20" ht="21.7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</row>
    <row r="276" spans="1:20" ht="21.7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</row>
    <row r="277" spans="1:20" ht="21.7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</row>
    <row r="278" spans="1:20" ht="21.7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</row>
    <row r="279" spans="1:20" ht="21.7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</row>
    <row r="280" spans="1:20" ht="21.7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</row>
    <row r="281" spans="1:20" ht="21.7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</row>
    <row r="282" spans="1:20" ht="21.7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</row>
    <row r="283" spans="1:20" ht="21.7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</row>
    <row r="284" spans="1:20" ht="21.7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</row>
    <row r="285" spans="1:20" ht="21.7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</row>
    <row r="286" spans="1:20" ht="21.7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</row>
    <row r="287" spans="1:20" ht="21.7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</row>
    <row r="288" spans="1:20" ht="21.7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</row>
    <row r="289" spans="1:20" ht="21.7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</row>
    <row r="290" spans="1:20" ht="21.7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</row>
    <row r="291" spans="1:20" ht="21.7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</row>
    <row r="292" spans="1:20" ht="21.7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</row>
    <row r="293" spans="1:20" ht="21.7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</row>
    <row r="294" spans="1:20" ht="21.7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</row>
    <row r="295" spans="1:20" ht="21.7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</row>
    <row r="296" spans="1:20" ht="21.7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</row>
    <row r="297" spans="1:20" ht="21.7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</row>
    <row r="298" spans="1:20" ht="21.7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</row>
    <row r="299" spans="1:20" ht="21.7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</row>
    <row r="300" spans="1:20" ht="21.7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</row>
    <row r="301" spans="1:20" ht="21.7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</row>
    <row r="302" spans="1:20" ht="21.7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</row>
    <row r="303" spans="1:20" ht="21.7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</row>
    <row r="304" spans="1:20" ht="21.7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</row>
    <row r="305" spans="1:20" ht="21.7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</row>
    <row r="306" spans="1:20" ht="21.7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</row>
    <row r="307" spans="1:20" ht="21.7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</row>
    <row r="308" spans="1:20" ht="21.7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</row>
    <row r="309" spans="1:20" ht="21.7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</row>
    <row r="310" spans="1:20" ht="21.7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</row>
    <row r="311" spans="1:20" ht="21.7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</row>
    <row r="312" spans="1:20" ht="21.7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</row>
    <row r="313" spans="1:20" ht="21.7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</row>
    <row r="314" spans="1:20" ht="21.7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</row>
    <row r="315" spans="1:20" ht="21.7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</row>
    <row r="316" spans="1:20" ht="21.7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</row>
    <row r="317" spans="1:20" ht="21.7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</row>
    <row r="318" spans="1:20" ht="21.7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</row>
    <row r="319" spans="1:20" ht="21.7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</row>
    <row r="320" spans="1:20" ht="21.7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</row>
    <row r="321" spans="1:20" ht="21.7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</row>
    <row r="322" spans="1:20" ht="21.7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</row>
    <row r="323" spans="1:20" ht="21.7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</row>
    <row r="324" spans="1:20" ht="21.7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</row>
    <row r="325" spans="1:20" ht="21.7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</row>
    <row r="326" spans="1:20" ht="21.7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</row>
    <row r="327" spans="1:20" ht="21.7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</row>
    <row r="328" spans="1:20" ht="21.7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</row>
    <row r="329" spans="1:20" ht="21.7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</row>
    <row r="330" spans="1:20" ht="21.7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</row>
    <row r="331" spans="1:20" ht="21.7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</row>
    <row r="332" spans="1:20" ht="21.7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</row>
    <row r="333" spans="1:20" ht="21.7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</row>
    <row r="334" spans="1:20" ht="21.7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</row>
    <row r="335" spans="1:20" ht="21.7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</row>
    <row r="336" spans="1:20" ht="21.7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</row>
    <row r="337" spans="1:20" ht="21.7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</row>
    <row r="338" spans="1:20" ht="21.7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</row>
    <row r="339" spans="1:20" ht="21.7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</row>
    <row r="340" spans="1:20" ht="21.7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</row>
    <row r="341" spans="1:20" ht="21.7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</row>
    <row r="342" spans="1:20" ht="21.7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</row>
    <row r="343" spans="1:20" ht="21.7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</row>
    <row r="344" spans="1:20" ht="21.7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1:20" ht="21.7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1:20" ht="21.7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1:20" ht="21.7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1:20" ht="21.7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1:20" ht="21.7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1:20" ht="21.7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1:20" ht="21.7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1:20" ht="21.7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1:20" ht="21.7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1:20" ht="21.7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1:20" ht="21.7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1:20" ht="21.7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1:20" ht="21.7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1:20" ht="21.7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1:20" ht="21.7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1:20" ht="21.7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1:20" ht="21.7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1:20" ht="21.7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1:20" ht="21.7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1:20" ht="21.7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1:20" ht="21.7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1:20" ht="21.7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1:20" ht="21.7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1:20" ht="21.7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1:20" ht="21.7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1:20" ht="21.7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1:20" ht="21.7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1:20" ht="21.7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1:20" ht="21.7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1:20" ht="21.7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1:20" ht="21.7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1:20" ht="21.7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1:20" ht="21.7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1:20" ht="21.7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1:20" ht="21.7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1:20" ht="21.7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1:20" ht="21.7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1:20" ht="21.75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1:20" ht="21.75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1:20" ht="21.75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1:20" ht="21.75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1:20" ht="21.75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1:20" ht="21.75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1:20" ht="21.75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1:20" ht="21.75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1:20" ht="21.75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1:20" ht="21.75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1:20" ht="21.75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1:20" ht="21.75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1:20" ht="21.7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1:20" ht="21.75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1:20" ht="21.75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1:20" ht="21.75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1:20" ht="21.75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1:20" ht="21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1:20" ht="21.7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1:20" ht="21.75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1:20" ht="21.75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1:20" ht="21.75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1:20" ht="21.75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1:20" ht="21.75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1:20" ht="21.75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1:20" ht="21.75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1:20" ht="21.75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1:20" ht="21.75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1:20" ht="21.75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1:20" ht="21.75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1:20" ht="21.75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1:20" ht="21.75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1:20" ht="21.75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1:20" ht="21.75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1:20" ht="21.75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1:20" ht="21.75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1:20" ht="21.75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1:20" ht="21.75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1:20" ht="21.75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1:20" ht="21.75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1:20" ht="21.7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1:20" ht="21.75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1:20" ht="21.75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1:20" ht="21.75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1:20" ht="21.75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1:20" ht="21.75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1:20" ht="21.75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1:20" ht="21.75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1:20" ht="21.75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1:20" ht="21.75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1:20" ht="21.75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1:20" ht="21.75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1:20" ht="21.75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1:20" ht="21.7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1:20" ht="21.7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1:20" ht="21.75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1:20" ht="21.75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1:20" ht="21.75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1:20" ht="21.75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1:20" ht="21.75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1:20" ht="21.75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1:20" ht="21.75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1:20" ht="21.75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1:20" ht="21.75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1:20" ht="21.75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1:20" ht="21.75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1:20" ht="21.75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1:20" ht="21.75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1:20" ht="21.75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1:20" ht="21.7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1:20" ht="21.7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1:20" ht="21.7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1:20" ht="21.7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1:20" ht="21.7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1:20" ht="21.7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1:20" ht="21.7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1:20" ht="21.7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1:20" ht="21.7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1:20" ht="21.7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1:20" ht="21.7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1:20" ht="21.7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1:20" ht="21.7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1:20" ht="21.7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  <row r="465" spans="1:20" ht="21.7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</row>
    <row r="466" spans="1:20" ht="21.7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</row>
    <row r="467" spans="1:20" ht="21.7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</row>
    <row r="468" spans="1:20" ht="21.7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</row>
    <row r="469" spans="1:20" ht="21.7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</row>
    <row r="470" spans="1:20" ht="21.7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</row>
    <row r="471" spans="1:20" ht="21.7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</row>
    <row r="472" spans="1:20" ht="21.7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</row>
    <row r="473" spans="1:20" ht="21.7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</row>
    <row r="474" spans="1:20" ht="21.7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</row>
    <row r="475" spans="1:20" ht="21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</row>
    <row r="476" spans="1:20" ht="21.7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</row>
    <row r="477" spans="1:20" ht="21.7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</row>
    <row r="478" spans="1:20" ht="21.7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</row>
    <row r="479" spans="1:20" ht="21.7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</row>
    <row r="480" spans="1:20" ht="21.7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</row>
    <row r="481" spans="1:20" ht="21.7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</row>
    <row r="482" spans="1:20" ht="21.7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</row>
    <row r="483" spans="1:20" ht="21.7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</row>
    <row r="484" spans="1:20" ht="21.7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</row>
    <row r="485" spans="1:20" ht="21.7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</row>
    <row r="486" spans="1:20" ht="21.7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</row>
    <row r="487" spans="1:20" ht="21.7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</row>
    <row r="488" spans="1:20" ht="21.7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</row>
    <row r="489" spans="1:20" ht="21.7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</row>
    <row r="490" spans="1:20" ht="21.7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ht="21.7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ht="21.7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ht="21.7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ht="21.7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ht="21.7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ht="21.7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ht="21.7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ht="21.7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ht="21.7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ht="21.7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ht="21.7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ht="21.7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ht="21.7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ht="21.7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ht="21.7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ht="21.7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ht="21.7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ht="21.7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ht="21.7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ht="21.7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ht="21.7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ht="21.7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ht="21.7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ht="21.7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ht="21.7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ht="21.7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ht="21.7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ht="21.7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ht="21.7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ht="21.7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ht="21.7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ht="21.7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ht="21.7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ht="21.7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ht="21.7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ht="21.7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ht="21.7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ht="21.7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ht="21.7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ht="21.7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ht="21.7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ht="21.7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ht="21.7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ht="21.7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ht="21.7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ht="21.7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ht="21.7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ht="21.7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ht="21.7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ht="21.7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ht="21.7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ht="21.7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ht="21.7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ht="21.7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ht="21.7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ht="21.7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ht="21.7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ht="21.7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ht="21.7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ht="21.7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ht="21.7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ht="21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ht="21.7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ht="21.7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ht="21.7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ht="21.7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ht="21.7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ht="21.7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ht="21.7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ht="21.7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ht="21.7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ht="21.7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ht="21.7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ht="21.7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ht="21.7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ht="21.7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ht="21.7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ht="21.7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ht="21.7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ht="21.7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ht="21.7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ht="21.7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ht="21.7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ht="21.7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ht="21.7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ht="21.7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ht="21.7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ht="21.7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ht="21.7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ht="21.7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ht="21.7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ht="21.7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ht="21.7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ht="21.7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ht="21.7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ht="21.7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ht="21.7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ht="21.7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ht="21.7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ht="21.7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ht="21.7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ht="21.7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ht="21.7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ht="21.7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ht="21.7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ht="21.7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ht="21.7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ht="21.7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ht="21.7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ht="21.7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ht="21.7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ht="21.7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ht="21.7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ht="21.7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ht="21.7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ht="21.7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ht="21.7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ht="21.7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ht="21.7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ht="21.7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ht="21.7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ht="21.7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ht="21.7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ht="21.7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ht="21.7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ht="21.7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ht="21.7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ht="21.7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ht="21.7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ht="21.7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ht="21.7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ht="21.7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ht="21.7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ht="21.7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ht="21.7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ht="21.7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ht="21.7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ht="21.7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ht="21.7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ht="21.7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ht="21.7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ht="21.7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ht="21.7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ht="21.7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ht="21.7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ht="21.7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ht="21.7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ht="21.7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ht="21.7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ht="21.7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ht="21.7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ht="21.7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ht="21.7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ht="21.7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ht="21.7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ht="21.7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ht="21.7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ht="21.7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ht="21.7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ht="21.7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ht="21.7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ht="21.7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ht="21.7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ht="21.7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ht="21.7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ht="21.7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ht="21.7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ht="21.7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ht="21.7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ht="21.7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ht="21.7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ht="21.7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ht="21.7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ht="21.7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ht="21.7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ht="21.7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ht="21.7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ht="21.7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ht="21.7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ht="21.7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ht="21.7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ht="21.7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ht="21.7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ht="21.7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ht="21.7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ht="21.7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ht="21.7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ht="21.7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ht="21.7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ht="21.7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ht="21.7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ht="21.7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ht="21.7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ht="21.7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ht="21.7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ht="21.7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ht="21.7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ht="21.7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ht="21.7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ht="21.7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ht="21.7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ht="21.7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ht="21.7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ht="21.7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ht="21.7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ht="21.7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ht="21.7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ht="21.7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ht="21.7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ht="21.7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ht="21.7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ht="21.7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ht="21.7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ht="21.7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ht="21.7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ht="21.7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ht="21.7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ht="21.7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ht="21.7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ht="21.7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ht="21.7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ht="21.7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ht="21.7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ht="21.7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ht="21.7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ht="21.7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ht="21.7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ht="21.7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ht="21.7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ht="21.7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ht="21.7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ht="21.7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ht="21.7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ht="21.7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ht="21.7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ht="21.7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ht="21.7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ht="21.7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ht="21.7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ht="21.7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ht="21.7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ht="21.7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ht="21.7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ht="21.7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ht="21.7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ht="21.7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ht="21.7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ht="21.7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ht="21.7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ht="21.7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ht="21.7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ht="21.7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ht="21.7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ht="21.7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ht="21.7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ht="21.7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ht="21.7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ht="21.7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ht="21.7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ht="21.7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ht="21.7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ht="21.7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ht="21.7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ht="21.7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ht="21.7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ht="21.7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ht="21.7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ht="21.7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ht="21.7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ht="21.7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ht="21.7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ht="21.7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ht="21.7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ht="21.7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ht="21.7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ht="21.7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ht="21.7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ht="21.7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ht="21.7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ht="21.7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ht="21.7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ht="21.7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ht="21.7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ht="21.7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ht="21.7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ht="21.7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ht="21.7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ht="21.7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ht="21.7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ht="21.7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ht="21.7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ht="21.7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ht="21.7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ht="21.7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ht="21.7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ht="21.7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ht="21.7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ht="21.7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ht="21.7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ht="21.7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ht="21.7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ht="21.7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ht="21.7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ht="21.7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ht="21.7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ht="21.7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ht="21.7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ht="21.7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ht="21.7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ht="21.7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ht="21.7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ht="21.7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ht="21.7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ht="21.7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ht="21.7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ht="21.7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ht="21.7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ht="21.7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ht="21.7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ht="21.7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ht="21.7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ht="21.7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ht="21.7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ht="21.7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ht="21.7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ht="21.7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ht="21.7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ht="21.7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ht="21.7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ht="21.7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ht="21.7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ht="21.7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</sheetData>
  <mergeCells count="57">
    <mergeCell ref="A131:A137"/>
    <mergeCell ref="A143:A146"/>
    <mergeCell ref="A157:A159"/>
    <mergeCell ref="A89:A91"/>
    <mergeCell ref="A92:A94"/>
    <mergeCell ref="A95:A97"/>
    <mergeCell ref="A98:A100"/>
    <mergeCell ref="A103:A105"/>
    <mergeCell ref="A108:A110"/>
    <mergeCell ref="A111:A113"/>
    <mergeCell ref="A160:A162"/>
    <mergeCell ref="A169:A171"/>
    <mergeCell ref="A172:A174"/>
    <mergeCell ref="A179:A181"/>
    <mergeCell ref="A183:A185"/>
    <mergeCell ref="H6:H7"/>
    <mergeCell ref="F8:H8"/>
    <mergeCell ref="D6:D7"/>
    <mergeCell ref="D9:D11"/>
    <mergeCell ref="F1:H1"/>
    <mergeCell ref="A2:F2"/>
    <mergeCell ref="A6:C7"/>
    <mergeCell ref="E6:E7"/>
    <mergeCell ref="F6:F7"/>
    <mergeCell ref="G6:G7"/>
    <mergeCell ref="A9:A11"/>
    <mergeCell ref="D24:D26"/>
    <mergeCell ref="D27:D29"/>
    <mergeCell ref="D30:D32"/>
    <mergeCell ref="A12:A14"/>
    <mergeCell ref="D12:D14"/>
    <mergeCell ref="A15:A17"/>
    <mergeCell ref="D15:D17"/>
    <mergeCell ref="A18:A20"/>
    <mergeCell ref="D18:D20"/>
    <mergeCell ref="D21:D23"/>
    <mergeCell ref="A21:A23"/>
    <mergeCell ref="A24:A26"/>
    <mergeCell ref="A27:A29"/>
    <mergeCell ref="A30:A32"/>
    <mergeCell ref="A33:A35"/>
    <mergeCell ref="A39:A41"/>
    <mergeCell ref="A43:A48"/>
    <mergeCell ref="A115:A118"/>
    <mergeCell ref="A125:A127"/>
    <mergeCell ref="A83:A85"/>
    <mergeCell ref="A86:A88"/>
    <mergeCell ref="A49:A57"/>
    <mergeCell ref="A59:A64"/>
    <mergeCell ref="A65:A73"/>
    <mergeCell ref="A74:A78"/>
    <mergeCell ref="A79:A81"/>
    <mergeCell ref="C189:F189"/>
    <mergeCell ref="C190:F190"/>
    <mergeCell ref="C191:F191"/>
    <mergeCell ref="C192:F192"/>
    <mergeCell ref="C194:F194"/>
  </mergeCells>
  <conditionalFormatting sqref="H33 H36:H37 H39 H43 H49 H59 H65 H74 H79 H83 H86 H89 H92 H95 H98 H101 H103 H106 H108 H111 H114:H115 H120:H123 H125 H129:H131 H139:H140 H143 H154 H157 H160 H168:H169 H172 H175:H179 H182 H186">
    <cfRule type="cellIs" dxfId="14" priority="1" operator="equal">
      <formula>"G"</formula>
    </cfRule>
    <cfRule type="cellIs" dxfId="13" priority="2" operator="equal">
      <formula>"R"</formula>
    </cfRule>
    <cfRule type="cellIs" dxfId="12" priority="3" operator="equal">
      <formula>"Y"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822"/>
  <sheetViews>
    <sheetView workbookViewId="0"/>
  </sheetViews>
  <sheetFormatPr defaultColWidth="12.5703125" defaultRowHeight="15.75" customHeight="1"/>
  <cols>
    <col min="1" max="1" width="7.42578125" customWidth="1"/>
    <col min="3" max="3" width="55.140625" customWidth="1"/>
    <col min="5" max="5" width="15" customWidth="1"/>
    <col min="6" max="6" width="18.85546875" customWidth="1"/>
    <col min="7" max="7" width="15.42578125" customWidth="1"/>
    <col min="8" max="8" width="15.5703125" customWidth="1"/>
  </cols>
  <sheetData>
    <row r="1" spans="1:20" ht="21.75">
      <c r="A1" s="165"/>
      <c r="B1" s="69"/>
      <c r="F1" s="422" t="s">
        <v>577</v>
      </c>
      <c r="G1" s="402"/>
      <c r="H1" s="403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23.25">
      <c r="A2" s="405" t="s">
        <v>566</v>
      </c>
      <c r="B2" s="384"/>
      <c r="C2" s="384"/>
      <c r="D2" s="384"/>
      <c r="E2" s="384"/>
      <c r="F2" s="384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23.25">
      <c r="A3" s="72"/>
      <c r="B3" s="72" t="s">
        <v>84</v>
      </c>
      <c r="C3" s="167" t="str">
        <f>'เอกสารหมายเลข 1'!C3</f>
        <v>สถาบันโภชนาการ</v>
      </c>
      <c r="D3" s="75"/>
      <c r="E3" s="75"/>
      <c r="F3" s="7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21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21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2.5" customHeight="1">
      <c r="A6" s="426" t="s">
        <v>57</v>
      </c>
      <c r="B6" s="400"/>
      <c r="C6" s="397"/>
      <c r="D6" s="424" t="s">
        <v>21</v>
      </c>
      <c r="E6" s="425" t="s">
        <v>182</v>
      </c>
      <c r="F6" s="408" t="s">
        <v>578</v>
      </c>
      <c r="G6" s="408" t="s">
        <v>568</v>
      </c>
      <c r="H6" s="408" t="s">
        <v>569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ht="30.75" customHeight="1">
      <c r="A7" s="427"/>
      <c r="B7" s="413"/>
      <c r="C7" s="414"/>
      <c r="D7" s="409"/>
      <c r="E7" s="409"/>
      <c r="F7" s="409"/>
      <c r="G7" s="409"/>
      <c r="H7" s="409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</row>
    <row r="8" spans="1:20" ht="21.75">
      <c r="A8" s="32" t="s">
        <v>80</v>
      </c>
      <c r="B8" s="161"/>
      <c r="C8" s="161"/>
      <c r="D8" s="161"/>
      <c r="E8" s="161"/>
      <c r="F8" s="471"/>
      <c r="G8" s="400"/>
      <c r="H8" s="400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0" ht="21.75">
      <c r="A9" s="416" t="s">
        <v>183</v>
      </c>
      <c r="B9" s="89" t="s">
        <v>184</v>
      </c>
      <c r="C9" s="90" t="s">
        <v>81</v>
      </c>
      <c r="D9" s="415" t="s">
        <v>82</v>
      </c>
      <c r="E9" s="89">
        <f ca="1">'เอกสารหมายเลข 1'!G10</f>
        <v>50</v>
      </c>
      <c r="F9" s="89">
        <f>'เอกสารหมายเลข 2'!M9</f>
        <v>28</v>
      </c>
      <c r="G9" s="172">
        <f t="shared" ref="G9:G30" ca="1" si="0">IF(E9=""," ",IF(E9="N/A","N/A",IF(E9="N/T","N/T",(F9/E9)*100)))</f>
        <v>56.000000000000007</v>
      </c>
      <c r="H9" s="89" t="str">
        <f t="shared" ref="H9:H30" ca="1" si="1">IF(G9=""," ",IF(G9="N/A","N/A",IF(G9="N/T","N/T",IF(G9&gt;=90,"G",IF(G9&gt;=70,"Y","R")))))</f>
        <v>R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</row>
    <row r="10" spans="1:20" ht="21.75" hidden="1">
      <c r="A10" s="392"/>
      <c r="B10" s="168" t="s">
        <v>185</v>
      </c>
      <c r="C10" s="169" t="s">
        <v>186</v>
      </c>
      <c r="D10" s="392"/>
      <c r="E10" s="168">
        <f ca="1">'เอกสารหมายเลข 1'!G10</f>
        <v>50</v>
      </c>
      <c r="F10" s="168">
        <f>'เอกสารหมายเลข 2'!M10</f>
        <v>0</v>
      </c>
      <c r="G10" s="209">
        <f t="shared" ca="1" si="0"/>
        <v>0</v>
      </c>
      <c r="H10" s="168" t="str">
        <f t="shared" ca="1" si="1"/>
        <v>R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</row>
    <row r="11" spans="1:20" ht="21.75" hidden="1">
      <c r="A11" s="409"/>
      <c r="B11" s="168" t="s">
        <v>187</v>
      </c>
      <c r="C11" s="169" t="s">
        <v>188</v>
      </c>
      <c r="D11" s="409"/>
      <c r="E11" s="168">
        <f ca="1">'เอกสารหมายเลข 1'!G11</f>
        <v>20</v>
      </c>
      <c r="F11" s="168">
        <f>'เอกสารหมายเลข 2'!M11</f>
        <v>0</v>
      </c>
      <c r="G11" s="209">
        <f t="shared" ca="1" si="0"/>
        <v>0</v>
      </c>
      <c r="H11" s="168" t="str">
        <f t="shared" ca="1" si="1"/>
        <v>R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1:20" ht="21.75">
      <c r="A12" s="416" t="s">
        <v>189</v>
      </c>
      <c r="B12" s="89" t="s">
        <v>190</v>
      </c>
      <c r="C12" s="90" t="s">
        <v>86</v>
      </c>
      <c r="D12" s="415" t="s">
        <v>82</v>
      </c>
      <c r="E12" s="89">
        <f ca="1">'เอกสารหมายเลข 1'!G13</f>
        <v>40</v>
      </c>
      <c r="F12" s="89">
        <f>'เอกสารหมายเลข 2'!M12</f>
        <v>25</v>
      </c>
      <c r="G12" s="172">
        <f t="shared" ca="1" si="0"/>
        <v>62.5</v>
      </c>
      <c r="H12" s="89" t="str">
        <f t="shared" ca="1" si="1"/>
        <v>R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0" ht="21.75" hidden="1">
      <c r="A13" s="392"/>
      <c r="B13" s="168" t="s">
        <v>191</v>
      </c>
      <c r="C13" s="169" t="s">
        <v>186</v>
      </c>
      <c r="D13" s="392"/>
      <c r="E13" s="168">
        <f ca="1">'เอกสารหมายเลข 1'!G14</f>
        <v>15</v>
      </c>
      <c r="F13" s="168">
        <f>'เอกสารหมายเลข 2'!M13</f>
        <v>0</v>
      </c>
      <c r="G13" s="209">
        <f t="shared" ca="1" si="0"/>
        <v>0</v>
      </c>
      <c r="H13" s="168" t="str">
        <f t="shared" ca="1" si="1"/>
        <v>R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1:20" ht="21.75" hidden="1">
      <c r="A14" s="409"/>
      <c r="B14" s="168" t="s">
        <v>192</v>
      </c>
      <c r="C14" s="169" t="s">
        <v>188</v>
      </c>
      <c r="D14" s="409"/>
      <c r="E14" s="168">
        <f ca="1">'เอกสารหมายเลข 1'!G15</f>
        <v>1.5</v>
      </c>
      <c r="F14" s="168">
        <f>'เอกสารหมายเลข 2'!M14</f>
        <v>0</v>
      </c>
      <c r="G14" s="209">
        <f t="shared" ca="1" si="0"/>
        <v>0</v>
      </c>
      <c r="H14" s="168" t="str">
        <f t="shared" ca="1" si="1"/>
        <v>R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1:20" ht="21.75">
      <c r="A15" s="416" t="s">
        <v>193</v>
      </c>
      <c r="B15" s="89" t="s">
        <v>194</v>
      </c>
      <c r="C15" s="90" t="s">
        <v>87</v>
      </c>
      <c r="D15" s="415" t="s">
        <v>84</v>
      </c>
      <c r="E15" s="77" t="str">
        <f ca="1">'เอกสารหมายเลข 1'!G16</f>
        <v/>
      </c>
      <c r="F15" s="172">
        <f>'เอกสารหมายเลข 2'!M15</f>
        <v>0.73529411764705888</v>
      </c>
      <c r="G15" s="172" t="str">
        <f t="shared" ca="1" si="0"/>
        <v xml:space="preserve"> </v>
      </c>
      <c r="H15" s="89" t="str">
        <f t="shared" ca="1" si="1"/>
        <v>G</v>
      </c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1:20" ht="21.75" hidden="1">
      <c r="A16" s="392"/>
      <c r="B16" s="168" t="s">
        <v>195</v>
      </c>
      <c r="C16" s="169" t="s">
        <v>186</v>
      </c>
      <c r="D16" s="392"/>
      <c r="E16" s="79" t="str">
        <f ca="1">'เอกสารหมายเลข 1'!G17</f>
        <v/>
      </c>
      <c r="F16" s="210">
        <f>'เอกสารหมายเลข 2'!M16</f>
        <v>0</v>
      </c>
      <c r="G16" s="211" t="str">
        <f t="shared" ca="1" si="0"/>
        <v xml:space="preserve"> </v>
      </c>
      <c r="H16" s="89" t="str">
        <f t="shared" ca="1" si="1"/>
        <v>G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20" ht="21.75" hidden="1">
      <c r="A17" s="409"/>
      <c r="B17" s="168" t="s">
        <v>196</v>
      </c>
      <c r="C17" s="169" t="s">
        <v>188</v>
      </c>
      <c r="D17" s="409"/>
      <c r="E17" s="81">
        <f ca="1">'เอกสารหมายเลข 1'!G18</f>
        <v>15</v>
      </c>
      <c r="F17" s="210">
        <f>'เอกสารหมายเลข 2'!M17</f>
        <v>0</v>
      </c>
      <c r="G17" s="211">
        <f t="shared" ca="1" si="0"/>
        <v>0</v>
      </c>
      <c r="H17" s="89" t="str">
        <f t="shared" ca="1" si="1"/>
        <v>R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</row>
    <row r="18" spans="1:20" ht="21.75">
      <c r="A18" s="416" t="s">
        <v>197</v>
      </c>
      <c r="B18" s="89" t="s">
        <v>198</v>
      </c>
      <c r="C18" s="90" t="s">
        <v>89</v>
      </c>
      <c r="D18" s="415" t="s">
        <v>82</v>
      </c>
      <c r="E18" s="89">
        <f ca="1">'เอกสารหมายเลข 1'!G19</f>
        <v>12</v>
      </c>
      <c r="F18" s="89">
        <f>'เอกสารหมายเลข 2'!M18</f>
        <v>10</v>
      </c>
      <c r="G18" s="172">
        <f t="shared" ca="1" si="0"/>
        <v>83.333333333333343</v>
      </c>
      <c r="H18" s="89" t="str">
        <f t="shared" ca="1" si="1"/>
        <v>Y</v>
      </c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1:20" ht="21.75" hidden="1">
      <c r="A19" s="392"/>
      <c r="B19" s="168" t="s">
        <v>199</v>
      </c>
      <c r="C19" s="169" t="s">
        <v>186</v>
      </c>
      <c r="D19" s="392"/>
      <c r="E19" s="168">
        <f ca="1">'เอกสารหมายเลข 1'!G20</f>
        <v>3</v>
      </c>
      <c r="F19" s="168">
        <f>'เอกสารหมายเลข 2'!M19</f>
        <v>0</v>
      </c>
      <c r="G19" s="209">
        <f t="shared" ca="1" si="0"/>
        <v>0</v>
      </c>
      <c r="H19" s="168" t="str">
        <f t="shared" ca="1" si="1"/>
        <v>R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</row>
    <row r="20" spans="1:20" ht="21.75" hidden="1">
      <c r="A20" s="409"/>
      <c r="B20" s="168" t="s">
        <v>200</v>
      </c>
      <c r="C20" s="169" t="s">
        <v>188</v>
      </c>
      <c r="D20" s="409"/>
      <c r="E20" s="168">
        <f ca="1">'เอกสารหมายเลข 1'!G21</f>
        <v>2</v>
      </c>
      <c r="F20" s="168">
        <f>'เอกสารหมายเลข 2'!M20</f>
        <v>0</v>
      </c>
      <c r="G20" s="209">
        <f t="shared" ca="1" si="0"/>
        <v>0</v>
      </c>
      <c r="H20" s="168" t="str">
        <f t="shared" ca="1" si="1"/>
        <v>R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</row>
    <row r="21" spans="1:20" ht="21.75">
      <c r="A21" s="416" t="s">
        <v>201</v>
      </c>
      <c r="B21" s="89" t="s">
        <v>202</v>
      </c>
      <c r="C21" s="90" t="s">
        <v>90</v>
      </c>
      <c r="D21" s="415" t="s">
        <v>82</v>
      </c>
      <c r="E21" s="89">
        <f ca="1">'เอกสารหมายเลข 1'!G22</f>
        <v>2</v>
      </c>
      <c r="F21" s="89">
        <f>'เอกสารหมายเลข 2'!M21</f>
        <v>0</v>
      </c>
      <c r="G21" s="172">
        <f t="shared" ca="1" si="0"/>
        <v>0</v>
      </c>
      <c r="H21" s="89" t="str">
        <f t="shared" ca="1" si="1"/>
        <v>R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  <row r="22" spans="1:20" ht="21.75" hidden="1">
      <c r="A22" s="392"/>
      <c r="B22" s="168" t="s">
        <v>203</v>
      </c>
      <c r="C22" s="169" t="s">
        <v>186</v>
      </c>
      <c r="D22" s="392"/>
      <c r="E22" s="168">
        <f ca="1">'เอกสารหมายเลข 1'!G23</f>
        <v>0</v>
      </c>
      <c r="F22" s="168">
        <f>'เอกสารหมายเลข 2'!M22</f>
        <v>0</v>
      </c>
      <c r="G22" s="209" t="e">
        <f t="shared" ca="1" si="0"/>
        <v>#DIV/0!</v>
      </c>
      <c r="H22" s="168" t="e">
        <f t="shared" ca="1" si="1"/>
        <v>#DIV/0!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</row>
    <row r="23" spans="1:20" ht="21.75" hidden="1">
      <c r="A23" s="409"/>
      <c r="B23" s="168" t="s">
        <v>204</v>
      </c>
      <c r="C23" s="169" t="s">
        <v>188</v>
      </c>
      <c r="D23" s="409"/>
      <c r="E23" s="168">
        <f ca="1">'เอกสารหมายเลข 1'!G24</f>
        <v>40</v>
      </c>
      <c r="F23" s="168">
        <f>'เอกสารหมายเลข 2'!M23</f>
        <v>0</v>
      </c>
      <c r="G23" s="209">
        <f t="shared" ca="1" si="0"/>
        <v>0</v>
      </c>
      <c r="H23" s="168" t="str">
        <f t="shared" ca="1" si="1"/>
        <v>R</v>
      </c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1:20" ht="21.75">
      <c r="A24" s="416" t="s">
        <v>205</v>
      </c>
      <c r="B24" s="89" t="s">
        <v>206</v>
      </c>
      <c r="C24" s="90" t="s">
        <v>91</v>
      </c>
      <c r="D24" s="415" t="s">
        <v>82</v>
      </c>
      <c r="E24" s="89">
        <f ca="1">'เอกสารหมายเลข 1'!G25</f>
        <v>30</v>
      </c>
      <c r="F24" s="89">
        <f>'เอกสารหมายเลข 2'!M24</f>
        <v>14</v>
      </c>
      <c r="G24" s="172">
        <f t="shared" ca="1" si="0"/>
        <v>46.666666666666664</v>
      </c>
      <c r="H24" s="89" t="str">
        <f t="shared" ca="1" si="1"/>
        <v>R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</row>
    <row r="25" spans="1:20" ht="21.75" hidden="1">
      <c r="A25" s="392"/>
      <c r="B25" s="168" t="s">
        <v>207</v>
      </c>
      <c r="C25" s="169" t="s">
        <v>186</v>
      </c>
      <c r="D25" s="392"/>
      <c r="E25" s="168">
        <f ca="1">'เอกสารหมายเลข 1'!G26</f>
        <v>10</v>
      </c>
      <c r="F25" s="168">
        <f>'เอกสารหมายเลข 2'!M25</f>
        <v>0</v>
      </c>
      <c r="G25" s="209">
        <f t="shared" ca="1" si="0"/>
        <v>0</v>
      </c>
      <c r="H25" s="168" t="str">
        <f t="shared" ca="1" si="1"/>
        <v>R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1:20" ht="21.75" hidden="1">
      <c r="A26" s="409"/>
      <c r="B26" s="168" t="s">
        <v>208</v>
      </c>
      <c r="C26" s="169" t="s">
        <v>188</v>
      </c>
      <c r="D26" s="409"/>
      <c r="E26" s="168">
        <f ca="1">'เอกสารหมายเลข 1'!G27</f>
        <v>3</v>
      </c>
      <c r="F26" s="168">
        <f>'เอกสารหมายเลข 2'!M26</f>
        <v>0</v>
      </c>
      <c r="G26" s="209">
        <f t="shared" ca="1" si="0"/>
        <v>0</v>
      </c>
      <c r="H26" s="168" t="str">
        <f t="shared" ca="1" si="1"/>
        <v>R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</row>
    <row r="27" spans="1:20" ht="21.75">
      <c r="A27" s="416" t="s">
        <v>209</v>
      </c>
      <c r="B27" s="89" t="s">
        <v>210</v>
      </c>
      <c r="C27" s="90" t="s">
        <v>92</v>
      </c>
      <c r="D27" s="415" t="s">
        <v>82</v>
      </c>
      <c r="E27" s="89">
        <f ca="1">'เอกสารหมายเลข 1'!G28</f>
        <v>2</v>
      </c>
      <c r="F27" s="89">
        <f>'เอกสารหมายเลข 2'!M27</f>
        <v>0</v>
      </c>
      <c r="G27" s="172">
        <f t="shared" ca="1" si="0"/>
        <v>0</v>
      </c>
      <c r="H27" s="89" t="str">
        <f t="shared" ca="1" si="1"/>
        <v>R</v>
      </c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20" ht="21.75" hidden="1">
      <c r="A28" s="392"/>
      <c r="B28" s="168" t="s">
        <v>211</v>
      </c>
      <c r="C28" s="169" t="s">
        <v>186</v>
      </c>
      <c r="D28" s="392"/>
      <c r="E28" s="168">
        <f ca="1">'เอกสารหมายเลข 1'!G29</f>
        <v>1</v>
      </c>
      <c r="F28" s="168">
        <f>'เอกสารหมายเลข 2'!M28</f>
        <v>0</v>
      </c>
      <c r="G28" s="209">
        <f t="shared" ca="1" si="0"/>
        <v>0</v>
      </c>
      <c r="H28" s="168" t="str">
        <f t="shared" ca="1" si="1"/>
        <v>R</v>
      </c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1:20" ht="21.75" hidden="1">
      <c r="A29" s="409"/>
      <c r="B29" s="168" t="s">
        <v>212</v>
      </c>
      <c r="C29" s="169" t="s">
        <v>188</v>
      </c>
      <c r="D29" s="409"/>
      <c r="E29" s="168">
        <f ca="1">'เอกสารหมายเลข 1'!G30</f>
        <v>60</v>
      </c>
      <c r="F29" s="168">
        <f>'เอกสารหมายเลข 2'!M29</f>
        <v>0</v>
      </c>
      <c r="G29" s="209">
        <f t="shared" ca="1" si="0"/>
        <v>0</v>
      </c>
      <c r="H29" s="168" t="str">
        <f t="shared" ca="1" si="1"/>
        <v>R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20" ht="21.75">
      <c r="A30" s="416" t="s">
        <v>213</v>
      </c>
      <c r="B30" s="89" t="s">
        <v>214</v>
      </c>
      <c r="C30" s="90" t="s">
        <v>93</v>
      </c>
      <c r="D30" s="415" t="s">
        <v>82</v>
      </c>
      <c r="E30" s="89">
        <f ca="1">'เอกสารหมายเลข 1'!G31</f>
        <v>50</v>
      </c>
      <c r="F30" s="89">
        <f>'เอกสารหมายเลข 2'!M30</f>
        <v>12</v>
      </c>
      <c r="G30" s="172">
        <f t="shared" ca="1" si="0"/>
        <v>24</v>
      </c>
      <c r="H30" s="89" t="str">
        <f t="shared" ca="1" si="1"/>
        <v>R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20" ht="21.75" hidden="1">
      <c r="A31" s="392"/>
      <c r="B31" s="168" t="s">
        <v>215</v>
      </c>
      <c r="C31" s="169" t="s">
        <v>186</v>
      </c>
      <c r="D31" s="392"/>
      <c r="E31" s="84">
        <f ca="1">'เอกสารหมายเลข 1'!G31</f>
        <v>50</v>
      </c>
      <c r="F31" s="84">
        <f>'เอกสารหมายเลข 2'!M31</f>
        <v>0</v>
      </c>
      <c r="G31" s="212"/>
      <c r="H31" s="84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ht="21.75" hidden="1">
      <c r="A32" s="409"/>
      <c r="B32" s="168" t="s">
        <v>216</v>
      </c>
      <c r="C32" s="169" t="s">
        <v>188</v>
      </c>
      <c r="D32" s="409"/>
      <c r="E32" s="81">
        <f ca="1">'เอกสารหมายเลข 1'!G32</f>
        <v>10</v>
      </c>
      <c r="F32" s="81">
        <f>'เอกสารหมายเลข 2'!M32</f>
        <v>0</v>
      </c>
      <c r="G32" s="213"/>
      <c r="H32" s="81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0" ht="21.75">
      <c r="A33" s="420" t="s">
        <v>217</v>
      </c>
      <c r="B33" s="77" t="s">
        <v>218</v>
      </c>
      <c r="C33" s="83" t="s">
        <v>94</v>
      </c>
      <c r="D33" s="38" t="s">
        <v>95</v>
      </c>
      <c r="E33" s="77">
        <f ca="1">'เอกสารหมายเลข 1'!G33</f>
        <v>5</v>
      </c>
      <c r="F33" s="101">
        <f>'เอกสารหมายเลข 2'!M33</f>
        <v>20.588235294117645</v>
      </c>
      <c r="G33" s="101">
        <f ca="1">IF(E33=""," ",IF(E33="N/A","N/A",IF(E33="N/T","N/T",(F33/E33)*100)))</f>
        <v>411.76470588235293</v>
      </c>
      <c r="H33" s="101" t="str">
        <f ca="1">IF(G33=""," ",IF(G33="N/A","N/A",IF(G33="N/T","N/T",IF(G33&gt;=90,"G",IF(G33&gt;=70,"Y","R")))))</f>
        <v>G</v>
      </c>
      <c r="I33" s="166"/>
      <c r="J33" s="166"/>
      <c r="K33" s="166"/>
      <c r="L33" s="171"/>
      <c r="M33" s="166"/>
      <c r="N33" s="166"/>
      <c r="O33" s="166"/>
      <c r="P33" s="166"/>
      <c r="Q33" s="166"/>
      <c r="R33" s="166"/>
      <c r="S33" s="166"/>
      <c r="T33" s="166"/>
    </row>
    <row r="34" spans="1:20" ht="21.75">
      <c r="A34" s="392"/>
      <c r="B34" s="84" t="s">
        <v>219</v>
      </c>
      <c r="C34" s="80" t="s">
        <v>220</v>
      </c>
      <c r="D34" s="79" t="s">
        <v>122</v>
      </c>
      <c r="E34" s="79" t="str">
        <f ca="1">'เอกสารหมายเลข 1'!G34</f>
        <v/>
      </c>
      <c r="F34" s="79">
        <f>'เอกสารหมายเลข 2'!M34</f>
        <v>7</v>
      </c>
      <c r="G34" s="214"/>
      <c r="H34" s="79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1:20" ht="21.75">
      <c r="A35" s="409"/>
      <c r="B35" s="85" t="s">
        <v>221</v>
      </c>
      <c r="C35" s="82" t="s">
        <v>222</v>
      </c>
      <c r="D35" s="81" t="s">
        <v>223</v>
      </c>
      <c r="E35" s="81" t="str">
        <f ca="1">'เอกสารหมายเลข 1'!G35</f>
        <v/>
      </c>
      <c r="F35" s="81">
        <f>'เอกสารหมายเลข 2'!M35</f>
        <v>34</v>
      </c>
      <c r="G35" s="213"/>
      <c r="H35" s="81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:20" ht="21.75">
      <c r="A36" s="88" t="s">
        <v>97</v>
      </c>
      <c r="B36" s="89" t="s">
        <v>224</v>
      </c>
      <c r="C36" s="90" t="s">
        <v>98</v>
      </c>
      <c r="D36" s="89" t="s">
        <v>99</v>
      </c>
      <c r="E36" s="89">
        <f ca="1">'เอกสารหมายเลข 1'!G36</f>
        <v>2</v>
      </c>
      <c r="F36" s="89">
        <f>'เอกสารหมายเลข 2'!M36</f>
        <v>0</v>
      </c>
      <c r="G36" s="172">
        <f t="shared" ref="G36:G37" ca="1" si="2">IF(E36=""," ",IF(E36="N/A","N/A",IF(E36="N/T","N/T",(F36/E36)*100)))</f>
        <v>0</v>
      </c>
      <c r="H36" s="89" t="str">
        <f t="shared" ref="H36:H37" ca="1" si="3">IF(G36=""," ",IF(G36="N/A","N/A",IF(G36="N/T","N/T",IF(G36&gt;=90,"G",IF(G36&gt;=70,"Y","R")))))</f>
        <v>R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:20" ht="21.75">
      <c r="A37" s="88" t="s">
        <v>225</v>
      </c>
      <c r="B37" s="89" t="s">
        <v>226</v>
      </c>
      <c r="C37" s="90" t="s">
        <v>101</v>
      </c>
      <c r="D37" s="89" t="s">
        <v>102</v>
      </c>
      <c r="E37" s="91">
        <f ca="1">'เอกสารหมายเลข 1'!G37</f>
        <v>300000</v>
      </c>
      <c r="F37" s="89">
        <f>'เอกสารหมายเลข 2'!M37</f>
        <v>0</v>
      </c>
      <c r="G37" s="172">
        <f t="shared" ca="1" si="2"/>
        <v>0</v>
      </c>
      <c r="H37" s="89" t="str">
        <f t="shared" ca="1" si="3"/>
        <v>R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1:20" ht="21.75">
      <c r="A38" s="92" t="s">
        <v>103</v>
      </c>
      <c r="B38" s="173"/>
      <c r="C38" s="173"/>
      <c r="D38" s="173"/>
      <c r="E38" s="173"/>
      <c r="F38" s="173"/>
      <c r="G38" s="173"/>
      <c r="H38" s="174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</row>
    <row r="39" spans="1:20" ht="21.75">
      <c r="A39" s="416" t="s">
        <v>227</v>
      </c>
      <c r="B39" s="94" t="s">
        <v>228</v>
      </c>
      <c r="C39" s="95" t="s">
        <v>104</v>
      </c>
      <c r="D39" s="96" t="s">
        <v>95</v>
      </c>
      <c r="E39" s="94">
        <f ca="1">'เอกสารหมายเลข 1'!G39</f>
        <v>7</v>
      </c>
      <c r="F39" s="175" t="e">
        <f>'เอกสารหมายเลข 2'!M39</f>
        <v>#DIV/0!</v>
      </c>
      <c r="G39" s="175" t="e">
        <f ca="1">IF(E39=""," ",IF(E39="N/A","N/A",IF(E39="N/T","N/T",(F39/E39)*100)))</f>
        <v>#DIV/0!</v>
      </c>
      <c r="H39" s="175" t="e">
        <f ca="1">IF(G39=""," ",IF(G39="N/A","N/A",IF(G39="N/T","N/T",IF(G39&gt;=90,"G",IF(G39&gt;=70,"Y","R")))))</f>
        <v>#DIV/0!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</row>
    <row r="40" spans="1:20" ht="21.75">
      <c r="A40" s="392"/>
      <c r="B40" s="79" t="s">
        <v>229</v>
      </c>
      <c r="C40" s="80" t="s">
        <v>230</v>
      </c>
      <c r="D40" s="79" t="s">
        <v>122</v>
      </c>
      <c r="E40" s="79" t="str">
        <f ca="1">'เอกสารหมายเลข 1'!G40</f>
        <v>-</v>
      </c>
      <c r="F40" s="79">
        <f>'เอกสารหมายเลข 2'!M40</f>
        <v>0</v>
      </c>
      <c r="G40" s="79"/>
      <c r="H40" s="79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20" ht="21.75">
      <c r="A41" s="409"/>
      <c r="B41" s="81" t="s">
        <v>231</v>
      </c>
      <c r="C41" s="82" t="s">
        <v>232</v>
      </c>
      <c r="D41" s="81" t="s">
        <v>122</v>
      </c>
      <c r="E41" s="81" t="str">
        <f ca="1">'เอกสารหมายเลข 1'!G41</f>
        <v>-</v>
      </c>
      <c r="F41" s="81">
        <f>'เอกสารหมายเลข 2'!M41</f>
        <v>0</v>
      </c>
      <c r="G41" s="81"/>
      <c r="H41" s="81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1:20" ht="21.75">
      <c r="A42" s="99" t="s">
        <v>233</v>
      </c>
      <c r="B42" s="77" t="s">
        <v>234</v>
      </c>
      <c r="C42" s="78" t="s">
        <v>107</v>
      </c>
      <c r="D42" s="100" t="s">
        <v>95</v>
      </c>
      <c r="E42" s="101">
        <f ca="1">'เอกสารหมายเลข 1'!G42</f>
        <v>0.3</v>
      </c>
      <c r="F42" s="101">
        <f>'เอกสารหมายเลข 2'!M42</f>
        <v>0</v>
      </c>
      <c r="G42" s="101">
        <f t="shared" ref="G42:G43" ca="1" si="4">IF(E42=""," ",IF(E42="N/A","N/A",IF(E42="N/T","N/T",(F42/E42)*100)))</f>
        <v>0</v>
      </c>
      <c r="H42" s="101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1:20" ht="21.75">
      <c r="A43" s="418" t="s">
        <v>235</v>
      </c>
      <c r="B43" s="103" t="s">
        <v>236</v>
      </c>
      <c r="C43" s="104" t="s">
        <v>237</v>
      </c>
      <c r="D43" s="105" t="s">
        <v>95</v>
      </c>
      <c r="E43" s="106" t="str">
        <f ca="1">'เอกสารหมายเลข 1'!G43</f>
        <v>N/A</v>
      </c>
      <c r="F43" s="106">
        <f>'เอกสารหมายเลข 2'!M43</f>
        <v>0</v>
      </c>
      <c r="G43" s="106" t="str">
        <f t="shared" ca="1" si="4"/>
        <v>N/A</v>
      </c>
      <c r="H43" s="106" t="str">
        <f ca="1">IF(G43=""," ",IF(G43="N/A","N/A",IF(G43="N/T","N/T",IF(G43&gt;=90,"G",IF(G43&gt;=70,"Y","R")))))</f>
        <v>N/A</v>
      </c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</row>
    <row r="44" spans="1:20" ht="21.75">
      <c r="A44" s="392"/>
      <c r="B44" s="103" t="s">
        <v>238</v>
      </c>
      <c r="C44" s="104" t="s">
        <v>239</v>
      </c>
      <c r="D44" s="105" t="s">
        <v>240</v>
      </c>
      <c r="E44" s="103" t="str">
        <f ca="1">'เอกสารหมายเลข 1'!G44</f>
        <v>N/A</v>
      </c>
      <c r="F44" s="103">
        <f>'เอกสารหมายเลข 2'!M44</f>
        <v>0</v>
      </c>
      <c r="G44" s="103"/>
      <c r="H44" s="103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1:20" ht="21.75">
      <c r="A45" s="392"/>
      <c r="B45" s="103" t="s">
        <v>241</v>
      </c>
      <c r="C45" s="104" t="s">
        <v>242</v>
      </c>
      <c r="D45" s="107"/>
      <c r="E45" s="108">
        <f>'เอกสารหมายเลข 1'!G45</f>
        <v>0</v>
      </c>
      <c r="F45" s="108">
        <f>'เอกสารหมายเลข 2'!M45</f>
        <v>0</v>
      </c>
      <c r="G45" s="108"/>
      <c r="H45" s="108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</row>
    <row r="46" spans="1:20" ht="21.75">
      <c r="A46" s="392"/>
      <c r="B46" s="79" t="s">
        <v>243</v>
      </c>
      <c r="C46" s="80" t="s">
        <v>239</v>
      </c>
      <c r="D46" s="109" t="s">
        <v>240</v>
      </c>
      <c r="E46" s="79" t="str">
        <f ca="1">'เอกสารหมายเลข 1'!G46</f>
        <v/>
      </c>
      <c r="F46" s="79">
        <f>'เอกสารหมายเลข 2'!M46</f>
        <v>0</v>
      </c>
      <c r="G46" s="79"/>
      <c r="H46" s="79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</row>
    <row r="47" spans="1:20" ht="21.75">
      <c r="A47" s="392"/>
      <c r="B47" s="103" t="s">
        <v>244</v>
      </c>
      <c r="C47" s="104" t="s">
        <v>258</v>
      </c>
      <c r="D47" s="107"/>
      <c r="E47" s="108">
        <f>'เอกสารหมายเลข 1'!G47</f>
        <v>0</v>
      </c>
      <c r="F47" s="108">
        <f>'เอกสารหมายเลข 2'!M47</f>
        <v>0</v>
      </c>
      <c r="G47" s="108"/>
      <c r="H47" s="108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1:20" ht="21.75">
      <c r="A48" s="419"/>
      <c r="B48" s="79" t="s">
        <v>246</v>
      </c>
      <c r="C48" s="80" t="s">
        <v>239</v>
      </c>
      <c r="D48" s="109" t="s">
        <v>240</v>
      </c>
      <c r="E48" s="79" t="str">
        <f ca="1">'เอกสารหมายเลข 1'!G48</f>
        <v/>
      </c>
      <c r="F48" s="79">
        <f>'เอกสารหมายเลข 2'!M48</f>
        <v>0</v>
      </c>
      <c r="G48" s="79"/>
      <c r="H48" s="79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</row>
    <row r="49" spans="1:20" ht="21.75">
      <c r="A49" s="418" t="s">
        <v>247</v>
      </c>
      <c r="B49" s="103" t="s">
        <v>248</v>
      </c>
      <c r="C49" s="104" t="s">
        <v>249</v>
      </c>
      <c r="D49" s="105" t="s">
        <v>95</v>
      </c>
      <c r="E49" s="106">
        <f ca="1">'เอกสารหมายเลข 1'!G49</f>
        <v>0.42</v>
      </c>
      <c r="F49" s="106">
        <f>'เอกสารหมายเลข 2'!M49</f>
        <v>0</v>
      </c>
      <c r="G49" s="106">
        <f ca="1">IF(E49=""," ",IF(E49="N/A","N/A",IF(E49="N/T","N/T",(F49/E49)*100)))</f>
        <v>0</v>
      </c>
      <c r="H49" s="106" t="str">
        <f ca="1">IF(G49=""," ",IF(G49="N/A","N/A",IF(G49="N/T","N/T",IF(G49&gt;=90,"G",IF(G49&gt;=70,"Y","R")))))</f>
        <v>R</v>
      </c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</row>
    <row r="50" spans="1:20" ht="21.75">
      <c r="A50" s="392"/>
      <c r="B50" s="103" t="s">
        <v>250</v>
      </c>
      <c r="C50" s="104" t="s">
        <v>251</v>
      </c>
      <c r="D50" s="105" t="s">
        <v>240</v>
      </c>
      <c r="E50" s="103">
        <f>'เอกสารหมายเลข 1'!G50</f>
        <v>1</v>
      </c>
      <c r="F50" s="103">
        <f>'เอกสารหมายเลข 2'!M50</f>
        <v>0</v>
      </c>
      <c r="G50" s="103"/>
      <c r="H50" s="103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</row>
    <row r="51" spans="1:20" ht="21.75">
      <c r="A51" s="392"/>
      <c r="B51" s="103" t="s">
        <v>252</v>
      </c>
      <c r="C51" s="104" t="s">
        <v>253</v>
      </c>
      <c r="D51" s="105" t="s">
        <v>240</v>
      </c>
      <c r="E51" s="103" t="str">
        <f>'เอกสารหมายเลข 1'!G51</f>
        <v>-</v>
      </c>
      <c r="F51" s="103">
        <f>'เอกสารหมายเลข 2'!M51</f>
        <v>0</v>
      </c>
      <c r="G51" s="103"/>
      <c r="H51" s="103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</row>
    <row r="52" spans="1:20" ht="21.75">
      <c r="A52" s="392"/>
      <c r="B52" s="103" t="s">
        <v>254</v>
      </c>
      <c r="C52" s="104" t="s">
        <v>242</v>
      </c>
      <c r="D52" s="107"/>
      <c r="E52" s="108">
        <f>'เอกสารหมายเลข 1'!G52</f>
        <v>0</v>
      </c>
      <c r="F52" s="108">
        <f>'เอกสารหมายเลข 2'!M52</f>
        <v>0</v>
      </c>
      <c r="G52" s="108"/>
      <c r="H52" s="108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</row>
    <row r="53" spans="1:20" ht="21.75">
      <c r="A53" s="392"/>
      <c r="B53" s="79" t="s">
        <v>255</v>
      </c>
      <c r="C53" s="80" t="s">
        <v>251</v>
      </c>
      <c r="D53" s="109" t="s">
        <v>240</v>
      </c>
      <c r="E53" s="79">
        <f ca="1">'เอกสารหมายเลข 1'!G53</f>
        <v>1</v>
      </c>
      <c r="F53" s="79">
        <f>'เอกสารหมายเลข 2'!M53</f>
        <v>0</v>
      </c>
      <c r="G53" s="79"/>
      <c r="H53" s="79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</row>
    <row r="54" spans="1:20" ht="21.75">
      <c r="A54" s="392"/>
      <c r="B54" s="79" t="s">
        <v>256</v>
      </c>
      <c r="C54" s="80" t="s">
        <v>253</v>
      </c>
      <c r="D54" s="109" t="s">
        <v>240</v>
      </c>
      <c r="E54" s="79" t="str">
        <f ca="1">'เอกสารหมายเลข 1'!G54</f>
        <v>-</v>
      </c>
      <c r="F54" s="79">
        <f>'เอกสารหมายเลข 2'!M54</f>
        <v>0</v>
      </c>
      <c r="G54" s="79"/>
      <c r="H54" s="79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</row>
    <row r="55" spans="1:20" ht="21.75">
      <c r="A55" s="392"/>
      <c r="B55" s="103" t="s">
        <v>257</v>
      </c>
      <c r="C55" s="104" t="s">
        <v>258</v>
      </c>
      <c r="D55" s="107"/>
      <c r="E55" s="108">
        <f>'เอกสารหมายเลข 1'!G55</f>
        <v>0</v>
      </c>
      <c r="F55" s="108">
        <f>'เอกสารหมายเลข 2'!M55</f>
        <v>0</v>
      </c>
      <c r="G55" s="108"/>
      <c r="H55" s="108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</row>
    <row r="56" spans="1:20" ht="21.75">
      <c r="A56" s="392"/>
      <c r="B56" s="79" t="s">
        <v>259</v>
      </c>
      <c r="C56" s="80" t="s">
        <v>251</v>
      </c>
      <c r="D56" s="109" t="s">
        <v>240</v>
      </c>
      <c r="E56" s="79" t="str">
        <f ca="1">'เอกสารหมายเลข 1'!G56</f>
        <v>-</v>
      </c>
      <c r="F56" s="79">
        <f>'เอกสารหมายเลข 2'!M56</f>
        <v>0</v>
      </c>
      <c r="G56" s="79"/>
      <c r="H56" s="79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</row>
    <row r="57" spans="1:20" ht="21.75">
      <c r="A57" s="409"/>
      <c r="B57" s="81" t="s">
        <v>260</v>
      </c>
      <c r="C57" s="82" t="s">
        <v>253</v>
      </c>
      <c r="D57" s="110" t="s">
        <v>240</v>
      </c>
      <c r="E57" s="81" t="str">
        <f ca="1">'เอกสารหมายเลข 1'!G57</f>
        <v>-</v>
      </c>
      <c r="F57" s="81">
        <f>'เอกสารหมายเลข 2'!M57</f>
        <v>0</v>
      </c>
      <c r="G57" s="81"/>
      <c r="H57" s="81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</row>
    <row r="58" spans="1:20" ht="21.75">
      <c r="A58" s="99" t="s">
        <v>261</v>
      </c>
      <c r="B58" s="77" t="s">
        <v>262</v>
      </c>
      <c r="C58" s="78" t="s">
        <v>109</v>
      </c>
      <c r="D58" s="100" t="s">
        <v>95</v>
      </c>
      <c r="E58" s="101">
        <f ca="1">'เอกสารหมายเลข 1'!G58</f>
        <v>0.91</v>
      </c>
      <c r="F58" s="101">
        <f>'เอกสารหมายเลข 2'!M58</f>
        <v>0.6097560975609756</v>
      </c>
      <c r="G58" s="101">
        <f t="shared" ref="G58:G59" ca="1" si="5">IF(E58=""," ",IF(E58="N/A","N/A",IF(E58="N/T","N/T",(F58/E58)*100)))</f>
        <v>67.006164567140175</v>
      </c>
      <c r="H58" s="101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</row>
    <row r="59" spans="1:20" ht="21.75">
      <c r="A59" s="418" t="s">
        <v>263</v>
      </c>
      <c r="B59" s="103" t="s">
        <v>264</v>
      </c>
      <c r="C59" s="104" t="s">
        <v>265</v>
      </c>
      <c r="D59" s="105" t="s">
        <v>95</v>
      </c>
      <c r="E59" s="106" t="str">
        <f ca="1">'เอกสารหมายเลข 1'!G59</f>
        <v>N/A</v>
      </c>
      <c r="F59" s="106">
        <f>'เอกสารหมายเลข 2'!M59</f>
        <v>0</v>
      </c>
      <c r="G59" s="106" t="str">
        <f t="shared" ca="1" si="5"/>
        <v>N/A</v>
      </c>
      <c r="H59" s="106" t="str">
        <f ca="1">IF(G59=""," ",IF(G59="N/A","N/A",IF(G59="N/T","N/T",IF(G59&gt;=90,"G",IF(G59&gt;=70,"Y","R")))))</f>
        <v>N/A</v>
      </c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</row>
    <row r="60" spans="1:20" ht="21.75">
      <c r="A60" s="392"/>
      <c r="B60" s="103" t="s">
        <v>266</v>
      </c>
      <c r="C60" s="104" t="s">
        <v>267</v>
      </c>
      <c r="D60" s="105" t="s">
        <v>240</v>
      </c>
      <c r="E60" s="103" t="str">
        <f ca="1">'เอกสารหมายเลข 1'!G60</f>
        <v>N/A</v>
      </c>
      <c r="F60" s="103">
        <f>'เอกสารหมายเลข 2'!M60</f>
        <v>0</v>
      </c>
      <c r="G60" s="103"/>
      <c r="H60" s="103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</row>
    <row r="61" spans="1:20" ht="21.75">
      <c r="A61" s="392"/>
      <c r="B61" s="103" t="s">
        <v>268</v>
      </c>
      <c r="C61" s="104" t="s">
        <v>242</v>
      </c>
      <c r="D61" s="107"/>
      <c r="E61" s="108">
        <f>'เอกสารหมายเลข 1'!G61</f>
        <v>0</v>
      </c>
      <c r="F61" s="108">
        <f>'เอกสารหมายเลข 2'!M61</f>
        <v>0</v>
      </c>
      <c r="G61" s="108"/>
      <c r="H61" s="108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</row>
    <row r="62" spans="1:20" ht="21.75">
      <c r="A62" s="392"/>
      <c r="B62" s="79" t="s">
        <v>269</v>
      </c>
      <c r="C62" s="80" t="s">
        <v>267</v>
      </c>
      <c r="D62" s="109" t="s">
        <v>240</v>
      </c>
      <c r="E62" s="79" t="str">
        <f ca="1">'เอกสารหมายเลข 1'!G62</f>
        <v/>
      </c>
      <c r="F62" s="79">
        <f>'เอกสารหมายเลข 2'!M62</f>
        <v>0</v>
      </c>
      <c r="G62" s="79"/>
      <c r="H62" s="79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</row>
    <row r="63" spans="1:20" ht="21.75">
      <c r="A63" s="392"/>
      <c r="B63" s="103" t="s">
        <v>270</v>
      </c>
      <c r="C63" s="104" t="s">
        <v>258</v>
      </c>
      <c r="D63" s="107"/>
      <c r="E63" s="108">
        <f>'เอกสารหมายเลข 1'!G63</f>
        <v>0</v>
      </c>
      <c r="F63" s="108">
        <f>'เอกสารหมายเลข 2'!M63</f>
        <v>0</v>
      </c>
      <c r="G63" s="108"/>
      <c r="H63" s="108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</row>
    <row r="64" spans="1:20" ht="21.75">
      <c r="A64" s="419"/>
      <c r="B64" s="79" t="s">
        <v>271</v>
      </c>
      <c r="C64" s="80" t="s">
        <v>267</v>
      </c>
      <c r="D64" s="109" t="s">
        <v>240</v>
      </c>
      <c r="E64" s="79" t="str">
        <f ca="1">'เอกสารหมายเลข 1'!G64</f>
        <v/>
      </c>
      <c r="F64" s="79">
        <f>'เอกสารหมายเลข 2'!M64</f>
        <v>0</v>
      </c>
      <c r="G64" s="79"/>
      <c r="H64" s="79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ht="21.75">
      <c r="A65" s="418" t="s">
        <v>272</v>
      </c>
      <c r="B65" s="103" t="s">
        <v>273</v>
      </c>
      <c r="C65" s="104" t="s">
        <v>274</v>
      </c>
      <c r="D65" s="105" t="s">
        <v>95</v>
      </c>
      <c r="E65" s="106">
        <f ca="1">'เอกสารหมายเลข 1'!G65</f>
        <v>1.25</v>
      </c>
      <c r="F65" s="106">
        <f>'เอกสารหมายเลข 2'!M65</f>
        <v>0.83333333333333337</v>
      </c>
      <c r="G65" s="106">
        <f ca="1">IF(E65=""," ",IF(E65="N/A","N/A",IF(E65="N/T","N/T",(F65/E65)*100)))</f>
        <v>66.666666666666671</v>
      </c>
      <c r="H65" s="106" t="str">
        <f ca="1">IF(G65=""," ",IF(G65="N/A","N/A",IF(G65="N/T","N/T",IF(G65&gt;=90,"G",IF(G65&gt;=70,"Y","R")))))</f>
        <v>R</v>
      </c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</row>
    <row r="66" spans="1:20" ht="21.75">
      <c r="A66" s="392"/>
      <c r="B66" s="103" t="s">
        <v>275</v>
      </c>
      <c r="C66" s="104" t="s">
        <v>276</v>
      </c>
      <c r="D66" s="105" t="s">
        <v>240</v>
      </c>
      <c r="E66" s="103">
        <f ca="1">'เอกสารหมายเลข 1'!G66</f>
        <v>3</v>
      </c>
      <c r="F66" s="103">
        <f>'เอกสารหมายเลข 2'!M66</f>
        <v>2</v>
      </c>
      <c r="G66" s="103"/>
      <c r="H66" s="103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</row>
    <row r="67" spans="1:20" ht="21.75">
      <c r="A67" s="392"/>
      <c r="B67" s="103" t="s">
        <v>277</v>
      </c>
      <c r="C67" s="104" t="s">
        <v>278</v>
      </c>
      <c r="D67" s="105" t="s">
        <v>240</v>
      </c>
      <c r="E67" s="103">
        <f ca="1">'เอกสารหมายเลข 1'!G67</f>
        <v>0</v>
      </c>
      <c r="F67" s="103">
        <f>'เอกสารหมายเลข 2'!M67</f>
        <v>0</v>
      </c>
      <c r="G67" s="103"/>
      <c r="H67" s="103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</row>
    <row r="68" spans="1:20" ht="21.75">
      <c r="A68" s="392"/>
      <c r="B68" s="103" t="s">
        <v>279</v>
      </c>
      <c r="C68" s="104" t="s">
        <v>242</v>
      </c>
      <c r="D68" s="107"/>
      <c r="E68" s="108">
        <f>'เอกสารหมายเลข 1'!G68</f>
        <v>0</v>
      </c>
      <c r="F68" s="108">
        <f>'เอกสารหมายเลข 2'!M68</f>
        <v>0</v>
      </c>
      <c r="G68" s="108"/>
      <c r="H68" s="108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</row>
    <row r="69" spans="1:20" ht="21.75">
      <c r="A69" s="392"/>
      <c r="B69" s="79" t="s">
        <v>280</v>
      </c>
      <c r="C69" s="80" t="s">
        <v>276</v>
      </c>
      <c r="D69" s="109" t="s">
        <v>240</v>
      </c>
      <c r="E69" s="79">
        <f ca="1">'เอกสารหมายเลข 1'!G69</f>
        <v>2</v>
      </c>
      <c r="F69" s="79">
        <f>'เอกสารหมายเลข 2'!M69</f>
        <v>2</v>
      </c>
      <c r="G69" s="79"/>
      <c r="H69" s="79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</row>
    <row r="70" spans="1:20" ht="21.75">
      <c r="A70" s="392"/>
      <c r="B70" s="79" t="s">
        <v>281</v>
      </c>
      <c r="C70" s="80" t="s">
        <v>278</v>
      </c>
      <c r="D70" s="109" t="s">
        <v>240</v>
      </c>
      <c r="E70" s="79">
        <f ca="1">'เอกสารหมายเลข 1'!G70</f>
        <v>0</v>
      </c>
      <c r="F70" s="79">
        <f>'เอกสารหมายเลข 2'!M70</f>
        <v>0</v>
      </c>
      <c r="G70" s="79"/>
      <c r="H70" s="79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</row>
    <row r="71" spans="1:20" ht="21.75">
      <c r="A71" s="392"/>
      <c r="B71" s="103" t="s">
        <v>282</v>
      </c>
      <c r="C71" s="104" t="s">
        <v>258</v>
      </c>
      <c r="D71" s="107"/>
      <c r="E71" s="108">
        <f>'เอกสารหมายเลข 1'!G71</f>
        <v>0</v>
      </c>
      <c r="F71" s="108">
        <f>'เอกสารหมายเลข 2'!M71</f>
        <v>0</v>
      </c>
      <c r="G71" s="108"/>
      <c r="H71" s="108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</row>
    <row r="72" spans="1:20" ht="21.75">
      <c r="A72" s="392"/>
      <c r="B72" s="79" t="s">
        <v>283</v>
      </c>
      <c r="C72" s="80" t="s">
        <v>276</v>
      </c>
      <c r="D72" s="109" t="s">
        <v>240</v>
      </c>
      <c r="E72" s="79">
        <f ca="1">'เอกสารหมายเลข 1'!G72</f>
        <v>1</v>
      </c>
      <c r="F72" s="79">
        <f>'เอกสารหมายเลข 2'!M72</f>
        <v>0</v>
      </c>
      <c r="G72" s="79"/>
      <c r="H72" s="79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</row>
    <row r="73" spans="1:20" ht="21.75">
      <c r="A73" s="409"/>
      <c r="B73" s="81" t="s">
        <v>284</v>
      </c>
      <c r="C73" s="82" t="s">
        <v>278</v>
      </c>
      <c r="D73" s="110" t="s">
        <v>240</v>
      </c>
      <c r="E73" s="81">
        <f ca="1">'เอกสารหมายเลข 1'!G73</f>
        <v>0</v>
      </c>
      <c r="F73" s="81">
        <f>'เอกสารหมายเลข 2'!M73</f>
        <v>0</v>
      </c>
      <c r="G73" s="81"/>
      <c r="H73" s="81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</row>
    <row r="74" spans="1:20" ht="21.75">
      <c r="A74" s="420" t="s">
        <v>285</v>
      </c>
      <c r="B74" s="77" t="s">
        <v>286</v>
      </c>
      <c r="C74" s="78" t="s">
        <v>110</v>
      </c>
      <c r="D74" s="100" t="s">
        <v>95</v>
      </c>
      <c r="E74" s="77">
        <f ca="1">'เอกสารหมายเลข 1'!G74</f>
        <v>0.91</v>
      </c>
      <c r="F74" s="101">
        <f>'เอกสารหมายเลข 2'!M74</f>
        <v>0</v>
      </c>
      <c r="G74" s="101">
        <f ca="1">IF(E74=""," ",IF(E74="N/A","N/A",IF(E74="N/T","N/T",(F74/E74)*100)))</f>
        <v>0</v>
      </c>
      <c r="H74" s="101" t="str">
        <f ca="1">IF(G74=""," ",IF(G74="N/A","N/A",IF(G74="N/T","N/T",IF(G74&gt;=90,"G",IF(G74&gt;=70,"Y","R")))))</f>
        <v>R</v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0" ht="21.75">
      <c r="A75" s="392"/>
      <c r="B75" s="103" t="s">
        <v>287</v>
      </c>
      <c r="C75" s="104" t="s">
        <v>288</v>
      </c>
      <c r="D75" s="105" t="s">
        <v>240</v>
      </c>
      <c r="E75" s="103">
        <f ca="1">'เอกสารหมายเลข 1'!G75</f>
        <v>3</v>
      </c>
      <c r="F75" s="103">
        <f>'เอกสารหมายเลข 2'!M75</f>
        <v>0</v>
      </c>
      <c r="G75" s="103"/>
      <c r="H75" s="103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</row>
    <row r="76" spans="1:20" ht="21.75">
      <c r="A76" s="392"/>
      <c r="B76" s="79" t="s">
        <v>289</v>
      </c>
      <c r="C76" s="80" t="s">
        <v>290</v>
      </c>
      <c r="D76" s="109" t="s">
        <v>240</v>
      </c>
      <c r="E76" s="79">
        <f ca="1">'เอกสารหมายเลข 1'!G76</f>
        <v>0</v>
      </c>
      <c r="F76" s="79">
        <f>'เอกสารหมายเลข 2'!M76</f>
        <v>0</v>
      </c>
      <c r="G76" s="79"/>
      <c r="H76" s="79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</row>
    <row r="77" spans="1:20" ht="21.75">
      <c r="A77" s="392"/>
      <c r="B77" s="79" t="s">
        <v>291</v>
      </c>
      <c r="C77" s="80" t="s">
        <v>292</v>
      </c>
      <c r="D77" s="109" t="s">
        <v>240</v>
      </c>
      <c r="E77" s="79">
        <f ca="1">'เอกสารหมายเลข 1'!G77</f>
        <v>3</v>
      </c>
      <c r="F77" s="79">
        <f>'เอกสารหมายเลข 2'!M77</f>
        <v>0</v>
      </c>
      <c r="G77" s="79"/>
      <c r="H77" s="79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ht="21.75">
      <c r="A78" s="409"/>
      <c r="B78" s="111" t="s">
        <v>293</v>
      </c>
      <c r="C78" s="112" t="s">
        <v>294</v>
      </c>
      <c r="D78" s="113" t="s">
        <v>240</v>
      </c>
      <c r="E78" s="111">
        <f ca="1">'เอกสารหมายเลข 1'!G78</f>
        <v>0</v>
      </c>
      <c r="F78" s="111">
        <f>'เอกสารหมายเลข 2'!M78</f>
        <v>0</v>
      </c>
      <c r="G78" s="111"/>
      <c r="H78" s="111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</row>
    <row r="79" spans="1:20" ht="21.75">
      <c r="A79" s="416" t="s">
        <v>295</v>
      </c>
      <c r="B79" s="114" t="s">
        <v>296</v>
      </c>
      <c r="C79" s="95" t="s">
        <v>111</v>
      </c>
      <c r="D79" s="96" t="s">
        <v>95</v>
      </c>
      <c r="E79" s="94" t="str">
        <f ca="1">'เอกสารหมายเลข 1'!G79</f>
        <v>N/A</v>
      </c>
      <c r="F79" s="175" t="e">
        <f>'เอกสารหมายเลข 2'!M79</f>
        <v>#DIV/0!</v>
      </c>
      <c r="G79" s="175" t="str">
        <f ca="1">IF(E79=""," ",IF(E79="N/A","N/A",IF(E79="N/T","N/T",(F79/E79)*100)))</f>
        <v>N/A</v>
      </c>
      <c r="H79" s="175" t="str">
        <f ca="1">IF(G79=""," ",IF(G79="N/A","N/A",IF(G79="N/T","N/T",IF(G79&gt;=90,"G",IF(G79&gt;=70,"Y","R")))))</f>
        <v>N/A</v>
      </c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</row>
    <row r="80" spans="1:20" ht="21.75">
      <c r="A80" s="392"/>
      <c r="B80" s="79" t="s">
        <v>297</v>
      </c>
      <c r="C80" s="80" t="s">
        <v>298</v>
      </c>
      <c r="D80" s="109" t="s">
        <v>240</v>
      </c>
      <c r="E80" s="79" t="str">
        <f ca="1">'เอกสารหมายเลข 1'!G80</f>
        <v>N/A</v>
      </c>
      <c r="F80" s="79">
        <f>'เอกสารหมายเลข 2'!M80</f>
        <v>0</v>
      </c>
      <c r="G80" s="79"/>
      <c r="H80" s="79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</row>
    <row r="81" spans="1:20" ht="21.75">
      <c r="A81" s="409"/>
      <c r="B81" s="81" t="s">
        <v>299</v>
      </c>
      <c r="C81" s="82" t="s">
        <v>300</v>
      </c>
      <c r="D81" s="110" t="s">
        <v>240</v>
      </c>
      <c r="E81" s="81" t="str">
        <f ca="1">'เอกสารหมายเลข 1'!G81</f>
        <v>N/A</v>
      </c>
      <c r="F81" s="81">
        <f>'เอกสารหมายเลข 2'!M81</f>
        <v>0</v>
      </c>
      <c r="G81" s="81"/>
      <c r="H81" s="81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</row>
    <row r="82" spans="1:20" ht="21.75">
      <c r="A82" s="99" t="s">
        <v>301</v>
      </c>
      <c r="B82" s="77" t="s">
        <v>302</v>
      </c>
      <c r="C82" s="78" t="s">
        <v>303</v>
      </c>
      <c r="D82" s="100" t="s">
        <v>95</v>
      </c>
      <c r="E82" s="84">
        <f>'เอกสารหมายเลข 1'!G82</f>
        <v>0</v>
      </c>
      <c r="F82" s="84">
        <f>'เอกสารหมายเลข 2'!M82</f>
        <v>0</v>
      </c>
      <c r="G82" s="84"/>
      <c r="H82" s="84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</row>
    <row r="83" spans="1:20" ht="21.75">
      <c r="A83" s="418" t="s">
        <v>304</v>
      </c>
      <c r="B83" s="103" t="s">
        <v>305</v>
      </c>
      <c r="C83" s="104" t="s">
        <v>306</v>
      </c>
      <c r="D83" s="105" t="s">
        <v>95</v>
      </c>
      <c r="E83" s="103" t="str">
        <f ca="1">'เอกสารหมายเลข 1'!G83</f>
        <v>N/A</v>
      </c>
      <c r="F83" s="106" t="e">
        <f>'เอกสารหมายเลข 2'!M83</f>
        <v>#DIV/0!</v>
      </c>
      <c r="G83" s="106" t="str">
        <f ca="1">IF(E83=""," ",IF(E83="N/A","N/A",IF(E83="N/T","N/T",(F83/E83)*100)))</f>
        <v>N/A</v>
      </c>
      <c r="H83" s="106" t="str">
        <f ca="1">IF(G83=""," ",IF(G83="N/A","N/A",IF(G83="N/T","N/T",IF(G83&gt;=90,"G",IF(G83&gt;=70,"Y","R")))))</f>
        <v>N/A</v>
      </c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</row>
    <row r="84" spans="1:20" ht="21.75">
      <c r="A84" s="392"/>
      <c r="B84" s="79" t="s">
        <v>307</v>
      </c>
      <c r="C84" s="80" t="s">
        <v>308</v>
      </c>
      <c r="D84" s="109" t="s">
        <v>122</v>
      </c>
      <c r="E84" s="79">
        <f>'เอกสารหมายเลข 1'!G84</f>
        <v>0</v>
      </c>
      <c r="F84" s="79">
        <f>'เอกสารหมายเลข 2'!M84</f>
        <v>0</v>
      </c>
      <c r="G84" s="79"/>
      <c r="H84" s="79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</row>
    <row r="85" spans="1:20" ht="21.75">
      <c r="A85" s="419"/>
      <c r="B85" s="79" t="s">
        <v>309</v>
      </c>
      <c r="C85" s="80" t="s">
        <v>310</v>
      </c>
      <c r="D85" s="109" t="s">
        <v>122</v>
      </c>
      <c r="E85" s="79">
        <f>'เอกสารหมายเลข 1'!G85</f>
        <v>0</v>
      </c>
      <c r="F85" s="79">
        <f>'เอกสารหมายเลข 2'!M85</f>
        <v>0</v>
      </c>
      <c r="G85" s="79"/>
      <c r="H85" s="79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</row>
    <row r="86" spans="1:20" ht="21.75">
      <c r="A86" s="418" t="s">
        <v>311</v>
      </c>
      <c r="B86" s="103" t="s">
        <v>312</v>
      </c>
      <c r="C86" s="104" t="s">
        <v>313</v>
      </c>
      <c r="D86" s="105" t="s">
        <v>95</v>
      </c>
      <c r="E86" s="103" t="str">
        <f ca="1">'เอกสารหมายเลข 1'!G86</f>
        <v>N/A</v>
      </c>
      <c r="F86" s="106" t="e">
        <f>'เอกสารหมายเลข 2'!M86</f>
        <v>#DIV/0!</v>
      </c>
      <c r="G86" s="106" t="str">
        <f ca="1">IF(E86=""," ",IF(E86="N/A","N/A",IF(E86="N/T","N/T",(F86/E86)*100)))</f>
        <v>N/A</v>
      </c>
      <c r="H86" s="106" t="str">
        <f ca="1">IF(G86=""," ",IF(G86="N/A","N/A",IF(G86="N/T","N/T",IF(G86&gt;=90,"G",IF(G86&gt;=70,"Y","R")))))</f>
        <v>N/A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</row>
    <row r="87" spans="1:20" ht="21.75">
      <c r="A87" s="392"/>
      <c r="B87" s="79" t="s">
        <v>314</v>
      </c>
      <c r="C87" s="80" t="s">
        <v>315</v>
      </c>
      <c r="D87" s="109" t="s">
        <v>122</v>
      </c>
      <c r="E87" s="79">
        <f>'เอกสารหมายเลข 1'!G87</f>
        <v>0</v>
      </c>
      <c r="F87" s="79">
        <f>'เอกสารหมายเลข 2'!M87</f>
        <v>0</v>
      </c>
      <c r="G87" s="79"/>
      <c r="H87" s="79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</row>
    <row r="88" spans="1:20" ht="21.75">
      <c r="A88" s="419"/>
      <c r="B88" s="79" t="s">
        <v>316</v>
      </c>
      <c r="C88" s="80" t="s">
        <v>317</v>
      </c>
      <c r="D88" s="109" t="s">
        <v>122</v>
      </c>
      <c r="E88" s="79">
        <f>'เอกสารหมายเลข 1'!G88</f>
        <v>0</v>
      </c>
      <c r="F88" s="79">
        <f>'เอกสารหมายเลข 2'!M88</f>
        <v>0</v>
      </c>
      <c r="G88" s="79"/>
      <c r="H88" s="79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</row>
    <row r="89" spans="1:20" ht="21.75">
      <c r="A89" s="418" t="s">
        <v>318</v>
      </c>
      <c r="B89" s="103" t="s">
        <v>319</v>
      </c>
      <c r="C89" s="104" t="s">
        <v>320</v>
      </c>
      <c r="D89" s="105" t="s">
        <v>95</v>
      </c>
      <c r="E89" s="103" t="str">
        <f ca="1">'เอกสารหมายเลข 1'!G89</f>
        <v>N/A</v>
      </c>
      <c r="F89" s="106" t="e">
        <f>'เอกสารหมายเลข 2'!M89</f>
        <v>#DIV/0!</v>
      </c>
      <c r="G89" s="106" t="str">
        <f ca="1">IF(E89=""," ",IF(E89="N/A","N/A",IF(E89="N/T","N/T",(F89/E89)*100)))</f>
        <v>N/A</v>
      </c>
      <c r="H89" s="106" t="str">
        <f ca="1">IF(G89=""," ",IF(G89="N/A","N/A",IF(G89="N/T","N/T",IF(G89&gt;=90,"G",IF(G89&gt;=70,"Y","R")))))</f>
        <v>N/A</v>
      </c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</row>
    <row r="90" spans="1:20" ht="21.75">
      <c r="A90" s="392"/>
      <c r="B90" s="79" t="s">
        <v>321</v>
      </c>
      <c r="C90" s="80" t="s">
        <v>322</v>
      </c>
      <c r="D90" s="109" t="s">
        <v>122</v>
      </c>
      <c r="E90" s="79">
        <f>'เอกสารหมายเลข 1'!G90</f>
        <v>0</v>
      </c>
      <c r="F90" s="79">
        <f>'เอกสารหมายเลข 2'!M90</f>
        <v>0</v>
      </c>
      <c r="G90" s="79"/>
      <c r="H90" s="79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</row>
    <row r="91" spans="1:20" ht="21.75">
      <c r="A91" s="419"/>
      <c r="B91" s="79" t="s">
        <v>323</v>
      </c>
      <c r="C91" s="80" t="s">
        <v>324</v>
      </c>
      <c r="D91" s="109" t="s">
        <v>122</v>
      </c>
      <c r="E91" s="79">
        <f>'เอกสารหมายเลข 1'!G91</f>
        <v>0</v>
      </c>
      <c r="F91" s="79">
        <f>'เอกสารหมายเลข 2'!M91</f>
        <v>0</v>
      </c>
      <c r="G91" s="79"/>
      <c r="H91" s="79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</row>
    <row r="92" spans="1:20" ht="21.75">
      <c r="A92" s="418" t="s">
        <v>325</v>
      </c>
      <c r="B92" s="103" t="s">
        <v>326</v>
      </c>
      <c r="C92" s="104" t="s">
        <v>327</v>
      </c>
      <c r="D92" s="105" t="s">
        <v>95</v>
      </c>
      <c r="E92" s="103" t="str">
        <f ca="1">'เอกสารหมายเลข 1'!G92</f>
        <v>N/A</v>
      </c>
      <c r="F92" s="106" t="e">
        <f>'เอกสารหมายเลข 2'!M92</f>
        <v>#DIV/0!</v>
      </c>
      <c r="G92" s="106" t="str">
        <f ca="1">IF(E92=""," ",IF(E92="N/A","N/A",IF(E92="N/T","N/T",(F92/E92)*100)))</f>
        <v>N/A</v>
      </c>
      <c r="H92" s="106" t="str">
        <f ca="1">IF(G92=""," ",IF(G92="N/A","N/A",IF(G92="N/T","N/T",IF(G92&gt;=90,"G",IF(G92&gt;=70,"Y","R")))))</f>
        <v>N/A</v>
      </c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</row>
    <row r="93" spans="1:20" ht="21.75">
      <c r="A93" s="392"/>
      <c r="B93" s="79" t="s">
        <v>328</v>
      </c>
      <c r="C93" s="80" t="s">
        <v>329</v>
      </c>
      <c r="D93" s="109" t="s">
        <v>122</v>
      </c>
      <c r="E93" s="79">
        <f>'เอกสารหมายเลข 1'!G93</f>
        <v>0</v>
      </c>
      <c r="F93" s="79">
        <f>'เอกสารหมายเลข 2'!M93</f>
        <v>0</v>
      </c>
      <c r="G93" s="79"/>
      <c r="H93" s="79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</row>
    <row r="94" spans="1:20" ht="21.75">
      <c r="A94" s="409"/>
      <c r="B94" s="81" t="s">
        <v>330</v>
      </c>
      <c r="C94" s="82" t="s">
        <v>331</v>
      </c>
      <c r="D94" s="110" t="s">
        <v>122</v>
      </c>
      <c r="E94" s="81">
        <f>'เอกสารหมายเลข 1'!G94</f>
        <v>0</v>
      </c>
      <c r="F94" s="81">
        <f>'เอกสารหมายเลข 2'!M94</f>
        <v>0</v>
      </c>
      <c r="G94" s="81"/>
      <c r="H94" s="81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</row>
    <row r="95" spans="1:20" ht="21.75">
      <c r="A95" s="416" t="s">
        <v>332</v>
      </c>
      <c r="B95" s="114" t="s">
        <v>333</v>
      </c>
      <c r="C95" s="95" t="s">
        <v>114</v>
      </c>
      <c r="D95" s="96" t="s">
        <v>95</v>
      </c>
      <c r="E95" s="94">
        <f ca="1">'เอกสารหมายเลข 1'!G95</f>
        <v>45</v>
      </c>
      <c r="F95" s="106">
        <f>'เอกสารหมายเลข 2'!M95</f>
        <v>45.977011494252871</v>
      </c>
      <c r="G95" s="106">
        <f ca="1">IF(E95=""," ",IF(E95="N/A","N/A",IF(E95="N/T","N/T",(F95/E95)*100)))</f>
        <v>102.17113665389527</v>
      </c>
      <c r="H95" s="106" t="str">
        <f ca="1">IF(G95=""," ",IF(G95="N/A","N/A",IF(G95="N/T","N/T",IF(G95&gt;=90,"G",IF(G95&gt;=70,"Y","R")))))</f>
        <v>G</v>
      </c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</row>
    <row r="96" spans="1:20" ht="21.75">
      <c r="A96" s="392"/>
      <c r="B96" s="79" t="s">
        <v>334</v>
      </c>
      <c r="C96" s="80" t="s">
        <v>335</v>
      </c>
      <c r="D96" s="109" t="s">
        <v>336</v>
      </c>
      <c r="E96" s="79" t="str">
        <f ca="1">'เอกสารหมายเลข 1'!G96</f>
        <v>-</v>
      </c>
      <c r="F96" s="79">
        <f>'เอกสารหมายเลข 2'!M96</f>
        <v>40</v>
      </c>
      <c r="G96" s="79"/>
      <c r="H96" s="79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</row>
    <row r="97" spans="1:20" ht="21.75">
      <c r="A97" s="409"/>
      <c r="B97" s="81" t="s">
        <v>337</v>
      </c>
      <c r="C97" s="82" t="s">
        <v>338</v>
      </c>
      <c r="D97" s="110" t="s">
        <v>336</v>
      </c>
      <c r="E97" s="81" t="str">
        <f ca="1">'เอกสารหมายเลข 1'!G97</f>
        <v>-</v>
      </c>
      <c r="F97" s="81">
        <f>'เอกสารหมายเลข 2'!M97</f>
        <v>87</v>
      </c>
      <c r="G97" s="81"/>
      <c r="H97" s="81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</row>
    <row r="98" spans="1:20" ht="21.75">
      <c r="A98" s="416" t="s">
        <v>339</v>
      </c>
      <c r="B98" s="94" t="s">
        <v>340</v>
      </c>
      <c r="C98" s="95" t="s">
        <v>115</v>
      </c>
      <c r="D98" s="96" t="s">
        <v>95</v>
      </c>
      <c r="E98" s="94" t="str">
        <f ca="1">'เอกสารหมายเลข 1'!G98</f>
        <v>N/A</v>
      </c>
      <c r="F98" s="175" t="e">
        <f>'เอกสารหมายเลข 2'!M98</f>
        <v>#DIV/0!</v>
      </c>
      <c r="G98" s="106" t="str">
        <f ca="1">IF(E98=""," ",IF(E98="N/A","N/A",IF(E98="N/T","N/T",(F98/E98)*100)))</f>
        <v>N/A</v>
      </c>
      <c r="H98" s="106" t="str">
        <f ca="1">IF(G98=""," ",IF(G98="N/A","N/A",IF(G98="N/T","N/T",IF(G98&gt;=90,"G",IF(G98&gt;=70,"Y","R")))))</f>
        <v>N/A</v>
      </c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</row>
    <row r="99" spans="1:20" ht="21.75">
      <c r="A99" s="392"/>
      <c r="B99" s="79" t="s">
        <v>341</v>
      </c>
      <c r="C99" s="80" t="s">
        <v>342</v>
      </c>
      <c r="D99" s="109" t="s">
        <v>122</v>
      </c>
      <c r="E99" s="79">
        <f>'เอกสารหมายเลข 1'!G99</f>
        <v>0</v>
      </c>
      <c r="F99" s="79">
        <f>'เอกสารหมายเลข 2'!M99</f>
        <v>0</v>
      </c>
      <c r="G99" s="79"/>
      <c r="H99" s="79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</row>
    <row r="100" spans="1:20" ht="21.75">
      <c r="A100" s="409"/>
      <c r="B100" s="81" t="s">
        <v>343</v>
      </c>
      <c r="C100" s="82" t="s">
        <v>344</v>
      </c>
      <c r="D100" s="110" t="s">
        <v>122</v>
      </c>
      <c r="E100" s="81">
        <f>'เอกสารหมายเลข 1'!G100</f>
        <v>0</v>
      </c>
      <c r="F100" s="81">
        <f>'เอกสารหมายเลข 2'!M100</f>
        <v>0</v>
      </c>
      <c r="G100" s="81"/>
      <c r="H100" s="81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</row>
    <row r="101" spans="1:20" ht="21.75">
      <c r="A101" s="88" t="s">
        <v>345</v>
      </c>
      <c r="B101" s="89" t="s">
        <v>346</v>
      </c>
      <c r="C101" s="90" t="s">
        <v>117</v>
      </c>
      <c r="D101" s="116" t="s">
        <v>118</v>
      </c>
      <c r="E101" s="89" t="str">
        <f ca="1">'เอกสารหมายเลข 1'!G101</f>
        <v>N/A</v>
      </c>
      <c r="F101" s="89">
        <f>'เอกสารหมายเลข 2'!M101</f>
        <v>0</v>
      </c>
      <c r="G101" s="106" t="str">
        <f ca="1">IF(E101=""," ",IF(E101="N/A","N/A",IF(E101="N/T","N/T",(F101/E101)*100)))</f>
        <v>N/A</v>
      </c>
      <c r="H101" s="106" t="str">
        <f ca="1">IF(G101=""," ",IF(G101="N/A","N/A",IF(G101="N/T","N/T",IF(G101&gt;=90,"G",IF(G101&gt;=70,"Y","R")))))</f>
        <v>N/A</v>
      </c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</row>
    <row r="102" spans="1:20" ht="21.75">
      <c r="A102" s="176" t="s">
        <v>120</v>
      </c>
      <c r="B102" s="177" t="s">
        <v>348</v>
      </c>
      <c r="C102" s="178" t="s">
        <v>349</v>
      </c>
      <c r="D102" s="179" t="s">
        <v>122</v>
      </c>
      <c r="E102" s="180">
        <f>'เอกสารหมายเลข 1'!G102</f>
        <v>0</v>
      </c>
      <c r="F102" s="180">
        <f>'เอกสารหมายเลข 2'!M102</f>
        <v>0</v>
      </c>
      <c r="G102" s="180"/>
      <c r="H102" s="180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</row>
    <row r="103" spans="1:20" ht="21.75">
      <c r="A103" s="416" t="s">
        <v>350</v>
      </c>
      <c r="B103" s="94" t="s">
        <v>351</v>
      </c>
      <c r="C103" s="95" t="s">
        <v>125</v>
      </c>
      <c r="D103" s="96" t="s">
        <v>95</v>
      </c>
      <c r="E103" s="94" t="str">
        <f ca="1">'เอกสารหมายเลข 1'!G103</f>
        <v>N/A</v>
      </c>
      <c r="F103" s="175" t="e">
        <f>'เอกสารหมายเลข 2'!M103</f>
        <v>#DIV/0!</v>
      </c>
      <c r="G103" s="106" t="str">
        <f ca="1">IF(E103=""," ",IF(E103="N/A","N/A",IF(E103="N/T","N/T",(F103/E103)*100)))</f>
        <v>N/A</v>
      </c>
      <c r="H103" s="106" t="str">
        <f ca="1">IF(G103=""," ",IF(G103="N/A","N/A",IF(G103="N/T","N/T",IF(G103&gt;=90,"G",IF(G103&gt;=70,"Y","R")))))</f>
        <v>N/A</v>
      </c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</row>
    <row r="104" spans="1:20" ht="21.75">
      <c r="A104" s="392"/>
      <c r="B104" s="79" t="s">
        <v>352</v>
      </c>
      <c r="C104" s="80" t="s">
        <v>353</v>
      </c>
      <c r="D104" s="109" t="s">
        <v>122</v>
      </c>
      <c r="E104" s="79">
        <f>'เอกสารหมายเลข 1'!G104</f>
        <v>0</v>
      </c>
      <c r="F104" s="79">
        <f>'เอกสารหมายเลข 2'!M104</f>
        <v>0</v>
      </c>
      <c r="G104" s="79"/>
      <c r="H104" s="79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</row>
    <row r="105" spans="1:20" ht="21.75">
      <c r="A105" s="409"/>
      <c r="B105" s="111" t="s">
        <v>354</v>
      </c>
      <c r="C105" s="112" t="s">
        <v>355</v>
      </c>
      <c r="D105" s="113" t="s">
        <v>122</v>
      </c>
      <c r="E105" s="111">
        <f>'เอกสารหมายเลข 1'!G105</f>
        <v>0</v>
      </c>
      <c r="F105" s="111">
        <f>'เอกสารหมายเลข 2'!M105</f>
        <v>0</v>
      </c>
      <c r="G105" s="111"/>
      <c r="H105" s="111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</row>
    <row r="106" spans="1:20" ht="21.75">
      <c r="A106" s="88" t="s">
        <v>356</v>
      </c>
      <c r="B106" s="89" t="s">
        <v>357</v>
      </c>
      <c r="C106" s="90" t="s">
        <v>126</v>
      </c>
      <c r="D106" s="116" t="s">
        <v>15</v>
      </c>
      <c r="E106" s="89">
        <f ca="1">'เอกสารหมายเลข 1'!G106</f>
        <v>2</v>
      </c>
      <c r="F106" s="89">
        <f>'เอกสารหมายเลข 2'!M106</f>
        <v>0</v>
      </c>
      <c r="G106" s="106">
        <f ca="1">IF(E106=""," ",IF(E106="N/A","N/A",IF(E106="N/T","N/T",(F106/E106)*100)))</f>
        <v>0</v>
      </c>
      <c r="H106" s="106" t="str">
        <f ca="1">IF(G106=""," ",IF(G106="N/A","N/A",IF(G106="N/T","N/T",IF(G106&gt;=90,"G",IF(G106&gt;=70,"Y","R")))))</f>
        <v>R</v>
      </c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</row>
    <row r="107" spans="1:20" ht="21.75">
      <c r="A107" s="122" t="s">
        <v>358</v>
      </c>
      <c r="B107" s="94" t="s">
        <v>359</v>
      </c>
      <c r="C107" s="95" t="s">
        <v>360</v>
      </c>
      <c r="D107" s="96" t="s">
        <v>95</v>
      </c>
      <c r="E107" s="114">
        <f>'เอกสารหมายเลข 1'!G107</f>
        <v>0</v>
      </c>
      <c r="F107" s="114">
        <f>'เอกสารหมายเลข 2'!M107</f>
        <v>0</v>
      </c>
      <c r="G107" s="114"/>
      <c r="H107" s="114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</row>
    <row r="108" spans="1:20" ht="21.75">
      <c r="A108" s="418" t="s">
        <v>361</v>
      </c>
      <c r="B108" s="103" t="s">
        <v>362</v>
      </c>
      <c r="C108" s="104" t="s">
        <v>363</v>
      </c>
      <c r="D108" s="105" t="s">
        <v>95</v>
      </c>
      <c r="E108" s="103">
        <f ca="1">'เอกสารหมายเลข 1'!G108</f>
        <v>70</v>
      </c>
      <c r="F108" s="106" t="e">
        <f>'เอกสารหมายเลข 2'!M108</f>
        <v>#DIV/0!</v>
      </c>
      <c r="G108" s="106" t="e">
        <f ca="1">IF(E108=""," ",IF(E108="N/A","N/A",IF(E108="N/T","N/T",(F108/E108)*100)))</f>
        <v>#DIV/0!</v>
      </c>
      <c r="H108" s="106" t="e">
        <f ca="1">IF(G108=""," ",IF(G108="N/A","N/A",IF(G108="N/T","N/T",IF(G108&gt;=90,"G",IF(G108&gt;=70,"Y","R")))))</f>
        <v>#DIV/0!</v>
      </c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</row>
    <row r="109" spans="1:20" ht="21.75">
      <c r="A109" s="392"/>
      <c r="B109" s="79" t="s">
        <v>364</v>
      </c>
      <c r="C109" s="80" t="s">
        <v>365</v>
      </c>
      <c r="D109" s="109" t="s">
        <v>122</v>
      </c>
      <c r="E109" s="79">
        <f>'เอกสารหมายเลข 1'!G109</f>
        <v>0</v>
      </c>
      <c r="F109" s="79">
        <f>'เอกสารหมายเลข 2'!M109</f>
        <v>0</v>
      </c>
      <c r="G109" s="79"/>
      <c r="H109" s="79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</row>
    <row r="110" spans="1:20" ht="21.75">
      <c r="A110" s="419"/>
      <c r="B110" s="79" t="s">
        <v>366</v>
      </c>
      <c r="C110" s="80" t="s">
        <v>367</v>
      </c>
      <c r="D110" s="109" t="s">
        <v>122</v>
      </c>
      <c r="E110" s="79">
        <f>'เอกสารหมายเลข 1'!G110</f>
        <v>0</v>
      </c>
      <c r="F110" s="79">
        <f>'เอกสารหมายเลข 2'!M110</f>
        <v>0</v>
      </c>
      <c r="G110" s="79"/>
      <c r="H110" s="79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</row>
    <row r="111" spans="1:20" ht="21.75">
      <c r="A111" s="418" t="s">
        <v>368</v>
      </c>
      <c r="B111" s="103" t="s">
        <v>369</v>
      </c>
      <c r="C111" s="104" t="s">
        <v>370</v>
      </c>
      <c r="D111" s="105" t="s">
        <v>95</v>
      </c>
      <c r="E111" s="103">
        <f ca="1">'เอกสารหมายเลข 1'!G111</f>
        <v>15</v>
      </c>
      <c r="F111" s="106" t="e">
        <f>'เอกสารหมายเลข 2'!M111</f>
        <v>#DIV/0!</v>
      </c>
      <c r="G111" s="106" t="e">
        <f ca="1">IF(E111=""," ",IF(E111="N/A","N/A",IF(E111="N/T","N/T",(F111/E111)*100)))</f>
        <v>#DIV/0!</v>
      </c>
      <c r="H111" s="106" t="e">
        <f ca="1">IF(G111=""," ",IF(G111="N/A","N/A",IF(G111="N/T","N/T",IF(G111&gt;=90,"G",IF(G111&gt;=70,"Y","R")))))</f>
        <v>#DIV/0!</v>
      </c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</row>
    <row r="112" spans="1:20" ht="21.75">
      <c r="A112" s="392"/>
      <c r="B112" s="79" t="s">
        <v>371</v>
      </c>
      <c r="C112" s="80" t="s">
        <v>372</v>
      </c>
      <c r="D112" s="109" t="s">
        <v>122</v>
      </c>
      <c r="E112" s="79">
        <f>'เอกสารหมายเลข 1'!G112</f>
        <v>0</v>
      </c>
      <c r="F112" s="79">
        <f>'เอกสารหมายเลข 2'!M112</f>
        <v>0</v>
      </c>
      <c r="G112" s="79"/>
      <c r="H112" s="79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</row>
    <row r="113" spans="1:20" ht="21.75">
      <c r="A113" s="419"/>
      <c r="B113" s="79" t="s">
        <v>373</v>
      </c>
      <c r="C113" s="80" t="s">
        <v>374</v>
      </c>
      <c r="D113" s="109" t="s">
        <v>122</v>
      </c>
      <c r="E113" s="79">
        <f>'เอกสารหมายเลข 1'!G113</f>
        <v>0</v>
      </c>
      <c r="F113" s="79">
        <f>'เอกสารหมายเลข 2'!M113</f>
        <v>0</v>
      </c>
      <c r="G113" s="79"/>
      <c r="H113" s="79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</row>
    <row r="114" spans="1:20" ht="21.75">
      <c r="A114" s="102" t="s">
        <v>375</v>
      </c>
      <c r="B114" s="124" t="s">
        <v>376</v>
      </c>
      <c r="C114" s="125" t="s">
        <v>377</v>
      </c>
      <c r="D114" s="126" t="s">
        <v>141</v>
      </c>
      <c r="E114" s="124">
        <f ca="1">'เอกสารหมายเลข 1'!G114</f>
        <v>2</v>
      </c>
      <c r="F114" s="124">
        <f>'เอกสารหมายเลข 2'!M114</f>
        <v>0</v>
      </c>
      <c r="G114" s="106">
        <f t="shared" ref="G114:G115" ca="1" si="6">IF(E114=""," ",IF(E114="N/A","N/A",IF(E114="N/T","N/T",(F114/E114)*100)))</f>
        <v>0</v>
      </c>
      <c r="H114" s="106" t="str">
        <f t="shared" ref="H114:H115" ca="1" si="7">IF(G114=""," ",IF(G114="N/A","N/A",IF(G114="N/T","N/T",IF(G114&gt;=90,"G",IF(G114&gt;=70,"Y","R")))))</f>
        <v>R</v>
      </c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</row>
    <row r="115" spans="1:20" ht="21.75">
      <c r="A115" s="421" t="s">
        <v>378</v>
      </c>
      <c r="B115" s="94" t="s">
        <v>379</v>
      </c>
      <c r="C115" s="95" t="s">
        <v>380</v>
      </c>
      <c r="D115" s="96" t="s">
        <v>129</v>
      </c>
      <c r="E115" s="94">
        <f ca="1">'เอกสารหมายเลข 1'!G115</f>
        <v>7</v>
      </c>
      <c r="F115" s="94">
        <f>'เอกสารหมายเลข 2'!M115</f>
        <v>10</v>
      </c>
      <c r="G115" s="94">
        <f t="shared" ca="1" si="6"/>
        <v>142.85714285714286</v>
      </c>
      <c r="H115" s="94" t="str">
        <f t="shared" ca="1" si="7"/>
        <v>G</v>
      </c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</row>
    <row r="116" spans="1:20" ht="21.75">
      <c r="A116" s="392"/>
      <c r="B116" s="79" t="s">
        <v>381</v>
      </c>
      <c r="C116" s="80" t="s">
        <v>382</v>
      </c>
      <c r="D116" s="109" t="s">
        <v>129</v>
      </c>
      <c r="E116" s="79">
        <f>'เอกสารหมายเลข 1'!G116</f>
        <v>0</v>
      </c>
      <c r="F116" s="79">
        <f>'เอกสารหมายเลข 2'!M116</f>
        <v>3</v>
      </c>
      <c r="G116" s="79"/>
      <c r="H116" s="79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</row>
    <row r="117" spans="1:20" ht="21.75">
      <c r="A117" s="392"/>
      <c r="B117" s="79" t="s">
        <v>383</v>
      </c>
      <c r="C117" s="80" t="s">
        <v>384</v>
      </c>
      <c r="D117" s="109" t="s">
        <v>129</v>
      </c>
      <c r="E117" s="79">
        <f>'เอกสารหมายเลข 1'!G117</f>
        <v>0</v>
      </c>
      <c r="F117" s="79">
        <f>'เอกสารหมายเลข 2'!M117</f>
        <v>6</v>
      </c>
      <c r="G117" s="79"/>
      <c r="H117" s="79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</row>
    <row r="118" spans="1:20" ht="21.75">
      <c r="A118" s="409"/>
      <c r="B118" s="111" t="s">
        <v>385</v>
      </c>
      <c r="C118" s="112" t="s">
        <v>386</v>
      </c>
      <c r="D118" s="113" t="s">
        <v>129</v>
      </c>
      <c r="E118" s="111">
        <f>'เอกสารหมายเลข 1'!G118</f>
        <v>0</v>
      </c>
      <c r="F118" s="111">
        <f>'เอกสารหมายเลข 2'!M118</f>
        <v>1</v>
      </c>
      <c r="G118" s="111"/>
      <c r="H118" s="111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</row>
    <row r="119" spans="1:20" ht="21.75">
      <c r="A119" s="122" t="s">
        <v>387</v>
      </c>
      <c r="B119" s="94" t="s">
        <v>388</v>
      </c>
      <c r="C119" s="95" t="s">
        <v>130</v>
      </c>
      <c r="D119" s="96" t="s">
        <v>122</v>
      </c>
      <c r="E119" s="94">
        <f ca="1">'เอกสารหมายเลข 1'!G119</f>
        <v>15</v>
      </c>
      <c r="F119" s="94">
        <f>'เอกสารหมายเลข 2'!M119</f>
        <v>4</v>
      </c>
      <c r="G119" s="94"/>
      <c r="H119" s="94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</row>
    <row r="120" spans="1:20" ht="21.75">
      <c r="A120" s="127" t="s">
        <v>389</v>
      </c>
      <c r="B120" s="79" t="s">
        <v>390</v>
      </c>
      <c r="C120" s="80" t="s">
        <v>391</v>
      </c>
      <c r="D120" s="109" t="s">
        <v>122</v>
      </c>
      <c r="E120" s="79" t="str">
        <f ca="1">'เอกสารหมายเลข 1'!G120</f>
        <v/>
      </c>
      <c r="F120" s="79">
        <f>'เอกสารหมายเลข 2'!M120</f>
        <v>4</v>
      </c>
      <c r="G120" s="79" t="str">
        <f t="shared" ref="G120:G123" ca="1" si="8">IF(E120=""," ",IF(E120="N/A","N/A",IF(E120="N/T","N/T",(F120/E120)*100)))</f>
        <v xml:space="preserve"> </v>
      </c>
      <c r="H120" s="79" t="str">
        <f t="shared" ref="H120:H123" ca="1" si="9">IF(G120=""," ",IF(G120="N/A","N/A",IF(G120="N/T","N/T",IF(G120&gt;=90,"G",IF(G120&gt;=70,"Y","R")))))</f>
        <v>G</v>
      </c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</row>
    <row r="121" spans="1:20" ht="21.75">
      <c r="A121" s="127" t="s">
        <v>392</v>
      </c>
      <c r="B121" s="79" t="s">
        <v>393</v>
      </c>
      <c r="C121" s="80" t="s">
        <v>394</v>
      </c>
      <c r="D121" s="109" t="s">
        <v>122</v>
      </c>
      <c r="E121" s="79" t="str">
        <f ca="1">'เอกสารหมายเลข 1'!G121</f>
        <v>N/T</v>
      </c>
      <c r="F121" s="79">
        <f>'เอกสารหมายเลข 2'!M121</f>
        <v>0</v>
      </c>
      <c r="G121" s="79" t="str">
        <f t="shared" ca="1" si="8"/>
        <v>N/T</v>
      </c>
      <c r="H121" s="79" t="str">
        <f t="shared" ca="1" si="9"/>
        <v>N/T</v>
      </c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</row>
    <row r="122" spans="1:20" ht="21.75">
      <c r="A122" s="127" t="s">
        <v>395</v>
      </c>
      <c r="B122" s="79" t="s">
        <v>396</v>
      </c>
      <c r="C122" s="80" t="s">
        <v>397</v>
      </c>
      <c r="D122" s="109" t="s">
        <v>122</v>
      </c>
      <c r="E122" s="79" t="str">
        <f ca="1">'เอกสารหมายเลข 1'!G122</f>
        <v/>
      </c>
      <c r="F122" s="79">
        <f>'เอกสารหมายเลข 2'!M122</f>
        <v>0</v>
      </c>
      <c r="G122" s="79" t="str">
        <f t="shared" ca="1" si="8"/>
        <v xml:space="preserve"> </v>
      </c>
      <c r="H122" s="79" t="str">
        <f t="shared" ca="1" si="9"/>
        <v>G</v>
      </c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</row>
    <row r="123" spans="1:20" ht="21.75">
      <c r="A123" s="128" t="s">
        <v>398</v>
      </c>
      <c r="B123" s="81" t="s">
        <v>399</v>
      </c>
      <c r="C123" s="82" t="s">
        <v>400</v>
      </c>
      <c r="D123" s="110" t="s">
        <v>122</v>
      </c>
      <c r="E123" s="81" t="str">
        <f ca="1">'เอกสารหมายเลข 1'!G123</f>
        <v>N/T</v>
      </c>
      <c r="F123" s="81">
        <f>'เอกสารหมายเลข 2'!M123</f>
        <v>0</v>
      </c>
      <c r="G123" s="81" t="str">
        <f t="shared" ca="1" si="8"/>
        <v>N/T</v>
      </c>
      <c r="H123" s="81" t="str">
        <f t="shared" ca="1" si="9"/>
        <v>N/T</v>
      </c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</row>
    <row r="124" spans="1:20" ht="21.75">
      <c r="A124" s="129" t="s">
        <v>401</v>
      </c>
      <c r="B124" s="181"/>
      <c r="C124" s="181"/>
      <c r="D124" s="181"/>
      <c r="E124" s="181"/>
      <c r="F124" s="181"/>
      <c r="G124" s="181"/>
      <c r="H124" s="182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</row>
    <row r="125" spans="1:20" ht="21.75">
      <c r="A125" s="416" t="s">
        <v>402</v>
      </c>
      <c r="B125" s="94" t="s">
        <v>403</v>
      </c>
      <c r="C125" s="95" t="s">
        <v>404</v>
      </c>
      <c r="D125" s="96" t="s">
        <v>95</v>
      </c>
      <c r="E125" s="94" t="str">
        <f ca="1">'เอกสารหมายเลข 1'!G125</f>
        <v>N/A</v>
      </c>
      <c r="F125" s="106" t="e">
        <f>'เอกสารหมายเลข 2'!M125</f>
        <v>#DIV/0!</v>
      </c>
      <c r="G125" s="103" t="str">
        <f ca="1">IF(E125=""," ",IF(E125="N/A","N/A",IF(E125="N/T","N/T",(F125/E125)*100)))</f>
        <v>N/A</v>
      </c>
      <c r="H125" s="103" t="str">
        <f ca="1">IF(G125=""," ",IF(G125="N/A","N/A",IF(G125="N/T","N/T",IF(G125&gt;=90,"G",IF(G125&gt;=70,"Y","R")))))</f>
        <v>N/A</v>
      </c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</row>
    <row r="126" spans="1:20" ht="21.75">
      <c r="A126" s="392"/>
      <c r="B126" s="183" t="s">
        <v>405</v>
      </c>
      <c r="C126" s="80" t="s">
        <v>406</v>
      </c>
      <c r="D126" s="79" t="s">
        <v>122</v>
      </c>
      <c r="E126" s="215"/>
      <c r="F126" s="104">
        <f>'เอกสารหมายเลข 2'!M126</f>
        <v>0</v>
      </c>
      <c r="G126" s="104"/>
      <c r="H126" s="104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</row>
    <row r="127" spans="1:20" ht="21.75">
      <c r="A127" s="409"/>
      <c r="B127" s="184" t="s">
        <v>407</v>
      </c>
      <c r="C127" s="112" t="s">
        <v>408</v>
      </c>
      <c r="D127" s="111" t="s">
        <v>122</v>
      </c>
      <c r="E127" s="216"/>
      <c r="F127" s="125">
        <f>'เอกสารหมายเลข 2'!M127</f>
        <v>0</v>
      </c>
      <c r="G127" s="125"/>
      <c r="H127" s="125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</row>
    <row r="128" spans="1:20" ht="21.75">
      <c r="A128" s="32" t="s">
        <v>409</v>
      </c>
      <c r="B128" s="161"/>
      <c r="C128" s="161"/>
      <c r="D128" s="161"/>
      <c r="E128" s="161"/>
      <c r="F128" s="161"/>
      <c r="G128" s="161"/>
      <c r="H128" s="162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</row>
    <row r="129" spans="1:20" ht="21.75">
      <c r="A129" s="88" t="s">
        <v>410</v>
      </c>
      <c r="B129" s="89" t="s">
        <v>411</v>
      </c>
      <c r="C129" s="90" t="s">
        <v>412</v>
      </c>
      <c r="D129" s="116" t="s">
        <v>133</v>
      </c>
      <c r="E129" s="89" t="str">
        <f ca="1">'เอกสารหมายเลข 1'!G129</f>
        <v>N/T</v>
      </c>
      <c r="F129" s="89">
        <f>'เอกสารหมายเลข 2'!M129</f>
        <v>0</v>
      </c>
      <c r="G129" s="89" t="str">
        <f t="shared" ref="G129:G131" ca="1" si="10">IF(E129=""," ",IF(E129="N/A","N/A",IF(E129="N/T","N/T",(F129/E129)*100)))</f>
        <v>N/T</v>
      </c>
      <c r="H129" s="89" t="str">
        <f t="shared" ref="H129:H131" ca="1" si="11">IF(G129=""," ",IF(G129="N/A","N/A",IF(G129="N/T","N/T",IF(G129&gt;=90,"G",IF(G129&gt;=70,"Y","R")))))</f>
        <v>N/T</v>
      </c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</row>
    <row r="130" spans="1:20" ht="21.75">
      <c r="A130" s="88" t="s">
        <v>414</v>
      </c>
      <c r="B130" s="89" t="s">
        <v>415</v>
      </c>
      <c r="C130" s="90" t="s">
        <v>135</v>
      </c>
      <c r="D130" s="116" t="s">
        <v>82</v>
      </c>
      <c r="E130" s="89" t="str">
        <f ca="1">'เอกสารหมายเลข 1'!G130</f>
        <v>N/T</v>
      </c>
      <c r="F130" s="89">
        <f>'เอกสารหมายเลข 2'!M130</f>
        <v>0</v>
      </c>
      <c r="G130" s="89" t="str">
        <f t="shared" ca="1" si="10"/>
        <v>N/T</v>
      </c>
      <c r="H130" s="89" t="str">
        <f t="shared" ca="1" si="11"/>
        <v>N/T</v>
      </c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</row>
    <row r="131" spans="1:20" ht="21.75">
      <c r="A131" s="416" t="s">
        <v>416</v>
      </c>
      <c r="B131" s="94" t="s">
        <v>417</v>
      </c>
      <c r="C131" s="95" t="s">
        <v>136</v>
      </c>
      <c r="D131" s="96" t="s">
        <v>95</v>
      </c>
      <c r="E131" s="94">
        <f ca="1">'เอกสารหมายเลข 1'!G131</f>
        <v>100</v>
      </c>
      <c r="F131" s="175">
        <f>'เอกสารหมายเลข 2'!M131</f>
        <v>100</v>
      </c>
      <c r="G131" s="175">
        <f t="shared" ca="1" si="10"/>
        <v>100</v>
      </c>
      <c r="H131" s="175" t="str">
        <f t="shared" ca="1" si="11"/>
        <v>G</v>
      </c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</row>
    <row r="132" spans="1:20" ht="21.75">
      <c r="A132" s="392"/>
      <c r="B132" s="79" t="s">
        <v>418</v>
      </c>
      <c r="C132" s="104" t="s">
        <v>419</v>
      </c>
      <c r="D132" s="105" t="s">
        <v>420</v>
      </c>
      <c r="E132" s="103">
        <f ca="1">'เอกสารหมายเลข 1'!G132</f>
        <v>12</v>
      </c>
      <c r="F132" s="103">
        <f>'เอกสารหมายเลข 2'!M132</f>
        <v>15</v>
      </c>
      <c r="G132" s="103"/>
      <c r="H132" s="103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</row>
    <row r="133" spans="1:20" ht="21.75">
      <c r="A133" s="392"/>
      <c r="B133" s="79" t="s">
        <v>421</v>
      </c>
      <c r="C133" s="80" t="s">
        <v>422</v>
      </c>
      <c r="D133" s="109" t="s">
        <v>420</v>
      </c>
      <c r="E133" s="79">
        <f ca="1">'เอกสารหมายเลข 1'!G133</f>
        <v>11</v>
      </c>
      <c r="F133" s="79">
        <f>'เอกสารหมายเลข 2'!M133</f>
        <v>14</v>
      </c>
      <c r="G133" s="79"/>
      <c r="H133" s="79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</row>
    <row r="134" spans="1:20" ht="21.75">
      <c r="A134" s="392"/>
      <c r="B134" s="79" t="s">
        <v>423</v>
      </c>
      <c r="C134" s="80" t="s">
        <v>424</v>
      </c>
      <c r="D134" s="109" t="s">
        <v>420</v>
      </c>
      <c r="E134" s="79">
        <f ca="1">'เอกสารหมายเลข 1'!G134</f>
        <v>1</v>
      </c>
      <c r="F134" s="79">
        <f>'เอกสารหมายเลข 2'!M134</f>
        <v>1</v>
      </c>
      <c r="G134" s="79"/>
      <c r="H134" s="79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</row>
    <row r="135" spans="1:20" ht="21.75">
      <c r="A135" s="392"/>
      <c r="B135" s="103" t="s">
        <v>425</v>
      </c>
      <c r="C135" s="104" t="s">
        <v>426</v>
      </c>
      <c r="D135" s="105" t="s">
        <v>420</v>
      </c>
      <c r="E135" s="103">
        <f ca="1">'เอกสารหมายเลข 1'!G135</f>
        <v>12</v>
      </c>
      <c r="F135" s="103">
        <f>'เอกสารหมายเลข 2'!M135</f>
        <v>15</v>
      </c>
      <c r="G135" s="103"/>
      <c r="H135" s="103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</row>
    <row r="136" spans="1:20" ht="21.75">
      <c r="A136" s="392"/>
      <c r="B136" s="79" t="s">
        <v>427</v>
      </c>
      <c r="C136" s="80" t="s">
        <v>428</v>
      </c>
      <c r="D136" s="109" t="s">
        <v>420</v>
      </c>
      <c r="E136" s="79">
        <f ca="1">'เอกสารหมายเลข 1'!G136</f>
        <v>11</v>
      </c>
      <c r="F136" s="79">
        <f>'เอกสารหมายเลข 2'!M136</f>
        <v>14</v>
      </c>
      <c r="G136" s="79"/>
      <c r="H136" s="79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</row>
    <row r="137" spans="1:20" ht="21.75">
      <c r="A137" s="409"/>
      <c r="B137" s="111" t="s">
        <v>429</v>
      </c>
      <c r="C137" s="112" t="s">
        <v>430</v>
      </c>
      <c r="D137" s="113" t="s">
        <v>420</v>
      </c>
      <c r="E137" s="111">
        <f ca="1">'เอกสารหมายเลข 1'!G137</f>
        <v>1</v>
      </c>
      <c r="F137" s="111">
        <f>'เอกสารหมายเลข 2'!M137</f>
        <v>1</v>
      </c>
      <c r="G137" s="111"/>
      <c r="H137" s="111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</row>
    <row r="138" spans="1:20" ht="21.75">
      <c r="A138" s="88" t="s">
        <v>431</v>
      </c>
      <c r="B138" s="89" t="s">
        <v>432</v>
      </c>
      <c r="C138" s="90" t="s">
        <v>137</v>
      </c>
      <c r="D138" s="116" t="s">
        <v>102</v>
      </c>
      <c r="E138" s="91">
        <f ca="1">'เอกสารหมายเลข 1'!G138</f>
        <v>18000000</v>
      </c>
      <c r="F138" s="91">
        <f>'เอกสารหมายเลข 2'!M138</f>
        <v>4809060</v>
      </c>
      <c r="G138" s="91"/>
      <c r="H138" s="91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</row>
    <row r="139" spans="1:20" ht="21.75">
      <c r="A139" s="88" t="s">
        <v>434</v>
      </c>
      <c r="B139" s="89" t="s">
        <v>435</v>
      </c>
      <c r="C139" s="90" t="s">
        <v>436</v>
      </c>
      <c r="D139" s="116" t="s">
        <v>102</v>
      </c>
      <c r="E139" s="91">
        <f ca="1">'เอกสารหมายเลข 1'!G139</f>
        <v>9000000</v>
      </c>
      <c r="F139" s="89">
        <f>'เอกสารหมายเลข 2'!M139</f>
        <v>0</v>
      </c>
      <c r="G139" s="89">
        <f t="shared" ref="G139:G140" ca="1" si="12">IF(E139=""," ",IF(E139="N/A","N/A",IF(E139="N/T","N/T",(F139/E139)*100)))</f>
        <v>0</v>
      </c>
      <c r="H139" s="89" t="str">
        <f t="shared" ref="H139:H140" ca="1" si="13">IF(G139=""," ",IF(G139="N/A","N/A",IF(G139="N/T","N/T",IF(G139&gt;=90,"G",IF(G139&gt;=70,"Y","R")))))</f>
        <v>R</v>
      </c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</row>
    <row r="140" spans="1:20" ht="21.75">
      <c r="A140" s="88" t="s">
        <v>437</v>
      </c>
      <c r="B140" s="89" t="s">
        <v>438</v>
      </c>
      <c r="C140" s="90" t="s">
        <v>439</v>
      </c>
      <c r="D140" s="116" t="s">
        <v>102</v>
      </c>
      <c r="E140" s="91">
        <f ca="1">'เอกสารหมายเลข 1'!G140</f>
        <v>9000000</v>
      </c>
      <c r="F140" s="91">
        <f>'เอกสารหมายเลข 2'!M140</f>
        <v>4809060</v>
      </c>
      <c r="G140" s="91">
        <f t="shared" ca="1" si="12"/>
        <v>53.434000000000005</v>
      </c>
      <c r="H140" s="91" t="str">
        <f t="shared" ca="1" si="13"/>
        <v>R</v>
      </c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</row>
    <row r="141" spans="1:20" ht="21.75">
      <c r="A141" s="32" t="s">
        <v>139</v>
      </c>
      <c r="B141" s="161"/>
      <c r="C141" s="161"/>
      <c r="D141" s="161"/>
      <c r="E141" s="161"/>
      <c r="F141" s="161"/>
      <c r="G141" s="161"/>
      <c r="H141" s="162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</row>
    <row r="142" spans="1:20" ht="21.75">
      <c r="A142" s="185" t="s">
        <v>440</v>
      </c>
      <c r="B142" s="186" t="s">
        <v>441</v>
      </c>
      <c r="C142" s="187" t="s">
        <v>563</v>
      </c>
      <c r="D142" s="188" t="s">
        <v>141</v>
      </c>
      <c r="E142" s="186">
        <f>'เอกสารหมายเลข 1'!G142</f>
        <v>0</v>
      </c>
      <c r="F142" s="186">
        <f>'เอกสารหมายเลข 2'!M142</f>
        <v>0</v>
      </c>
      <c r="G142" s="186"/>
      <c r="H142" s="18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</row>
    <row r="143" spans="1:20" ht="37.5">
      <c r="A143" s="416" t="s">
        <v>442</v>
      </c>
      <c r="B143" s="94" t="s">
        <v>443</v>
      </c>
      <c r="C143" s="95" t="s">
        <v>444</v>
      </c>
      <c r="D143" s="135" t="s">
        <v>445</v>
      </c>
      <c r="E143" s="94" t="str">
        <f>'เอกสารหมายเลข 1'!G143</f>
        <v>ครบ</v>
      </c>
      <c r="F143" s="94" t="str">
        <f>'เอกสารหมายเลข 2'!M143</f>
        <v>ไม่ครบ</v>
      </c>
      <c r="G143" s="94">
        <f>IF(F143="ครบ",100,0)</f>
        <v>0</v>
      </c>
      <c r="H143" s="94" t="str">
        <f>IF(G143=""," ",IF(G143="N/A","N/A",IF(G143="N/T","N/T",IF(G143&gt;=90,"G",IF(G143&gt;=70,"Y","R")))))</f>
        <v>R</v>
      </c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</row>
    <row r="144" spans="1:20" ht="21.75">
      <c r="A144" s="392"/>
      <c r="B144" s="103" t="s">
        <v>447</v>
      </c>
      <c r="C144" s="104" t="s">
        <v>448</v>
      </c>
      <c r="D144" s="105" t="s">
        <v>449</v>
      </c>
      <c r="E144" s="103">
        <f>'เอกสารหมายเลข 1'!G144</f>
        <v>0</v>
      </c>
      <c r="F144" s="103">
        <f>'เอกสารหมายเลข 2'!M144</f>
        <v>0</v>
      </c>
      <c r="G144" s="103"/>
      <c r="H144" s="103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</row>
    <row r="145" spans="1:20" ht="21.75">
      <c r="A145" s="392"/>
      <c r="B145" s="103" t="s">
        <v>450</v>
      </c>
      <c r="C145" s="104" t="s">
        <v>451</v>
      </c>
      <c r="D145" s="105" t="s">
        <v>452</v>
      </c>
      <c r="E145" s="103">
        <f>'เอกสารหมายเลข 1'!G145</f>
        <v>0</v>
      </c>
      <c r="F145" s="103">
        <f>'เอกสารหมายเลข 2'!M145</f>
        <v>0</v>
      </c>
      <c r="G145" s="103"/>
      <c r="H145" s="103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</row>
    <row r="146" spans="1:20" ht="21.75">
      <c r="A146" s="409"/>
      <c r="B146" s="136" t="s">
        <v>453</v>
      </c>
      <c r="C146" s="137" t="s">
        <v>454</v>
      </c>
      <c r="D146" s="138" t="s">
        <v>455</v>
      </c>
      <c r="E146" s="136">
        <f>'เอกสารหมายเลข 1'!G146</f>
        <v>0</v>
      </c>
      <c r="F146" s="136">
        <f>'เอกสารหมายเลข 2'!M146</f>
        <v>0</v>
      </c>
      <c r="G146" s="136"/>
      <c r="H146" s="13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</row>
    <row r="147" spans="1:20" ht="21.75">
      <c r="A147" s="185" t="s">
        <v>456</v>
      </c>
      <c r="B147" s="186" t="s">
        <v>447</v>
      </c>
      <c r="C147" s="187" t="s">
        <v>145</v>
      </c>
      <c r="D147" s="188"/>
      <c r="E147" s="186">
        <f>'เอกสารหมายเลข 1'!G147</f>
        <v>0</v>
      </c>
      <c r="F147" s="186">
        <f>'เอกสารหมายเลข 2'!M147</f>
        <v>0</v>
      </c>
      <c r="G147" s="186"/>
      <c r="H147" s="18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</row>
    <row r="148" spans="1:20" ht="21.75">
      <c r="A148" s="185" t="s">
        <v>458</v>
      </c>
      <c r="B148" s="186" t="s">
        <v>450</v>
      </c>
      <c r="C148" s="187" t="s">
        <v>146</v>
      </c>
      <c r="D148" s="188" t="s">
        <v>84</v>
      </c>
      <c r="E148" s="186">
        <f>'เอกสารหมายเลข 1'!G148</f>
        <v>0</v>
      </c>
      <c r="F148" s="186">
        <f>'เอกสารหมายเลข 2'!M148</f>
        <v>0</v>
      </c>
      <c r="G148" s="186"/>
      <c r="H148" s="18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</row>
    <row r="149" spans="1:20" ht="21.75">
      <c r="A149" s="185" t="s">
        <v>460</v>
      </c>
      <c r="B149" s="186" t="s">
        <v>453</v>
      </c>
      <c r="C149" s="187" t="s">
        <v>147</v>
      </c>
      <c r="D149" s="188" t="s">
        <v>148</v>
      </c>
      <c r="E149" s="186">
        <f>'เอกสารหมายเลข 1'!G149</f>
        <v>0</v>
      </c>
      <c r="F149" s="186">
        <f>'เอกสารหมายเลข 2'!M149</f>
        <v>0</v>
      </c>
      <c r="G149" s="186"/>
      <c r="H149" s="18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</row>
    <row r="150" spans="1:20" ht="21.75">
      <c r="A150" s="185" t="s">
        <v>462</v>
      </c>
      <c r="B150" s="186" t="s">
        <v>457</v>
      </c>
      <c r="C150" s="187" t="s">
        <v>150</v>
      </c>
      <c r="D150" s="188" t="s">
        <v>148</v>
      </c>
      <c r="E150" s="186">
        <f>'เอกสารหมายเลข 1'!G150</f>
        <v>0</v>
      </c>
      <c r="F150" s="186">
        <f>'เอกสารหมายเลข 2'!M150</f>
        <v>0</v>
      </c>
      <c r="G150" s="186"/>
      <c r="H150" s="18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</row>
    <row r="151" spans="1:20" ht="21.75">
      <c r="A151" s="185" t="s">
        <v>464</v>
      </c>
      <c r="B151" s="186" t="s">
        <v>459</v>
      </c>
      <c r="C151" s="187" t="s">
        <v>151</v>
      </c>
      <c r="D151" s="188" t="s">
        <v>95</v>
      </c>
      <c r="E151" s="186">
        <f>'เอกสารหมายเลข 1'!G151</f>
        <v>0</v>
      </c>
      <c r="F151" s="186">
        <f>'เอกสารหมายเลข 2'!M151</f>
        <v>0</v>
      </c>
      <c r="G151" s="186"/>
      <c r="H151" s="18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</row>
    <row r="152" spans="1:20" ht="21.75">
      <c r="A152" s="185" t="s">
        <v>466</v>
      </c>
      <c r="B152" s="186" t="s">
        <v>461</v>
      </c>
      <c r="C152" s="187" t="s">
        <v>468</v>
      </c>
      <c r="D152" s="188" t="s">
        <v>154</v>
      </c>
      <c r="E152" s="186">
        <f>'เอกสารหมายเลข 1'!G152</f>
        <v>0</v>
      </c>
      <c r="F152" s="186">
        <f>'เอกสารหมายเลข 2'!M152</f>
        <v>0</v>
      </c>
      <c r="G152" s="186"/>
      <c r="H152" s="18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</row>
    <row r="153" spans="1:20" ht="21.75">
      <c r="A153" s="185" t="s">
        <v>469</v>
      </c>
      <c r="B153" s="186" t="s">
        <v>463</v>
      </c>
      <c r="C153" s="187" t="s">
        <v>155</v>
      </c>
      <c r="D153" s="188" t="s">
        <v>95</v>
      </c>
      <c r="E153" s="186">
        <f>'เอกสารหมายเลข 1'!G153</f>
        <v>0</v>
      </c>
      <c r="F153" s="186">
        <f>'เอกสารหมายเลข 2'!M153</f>
        <v>0</v>
      </c>
      <c r="G153" s="186"/>
      <c r="H153" s="18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</row>
    <row r="154" spans="1:20" ht="21.75">
      <c r="A154" s="88" t="s">
        <v>156</v>
      </c>
      <c r="B154" s="89" t="s">
        <v>465</v>
      </c>
      <c r="C154" s="90" t="s">
        <v>472</v>
      </c>
      <c r="D154" s="116" t="s">
        <v>95</v>
      </c>
      <c r="E154" s="89">
        <f ca="1">'เอกสารหมายเลข 1'!G154</f>
        <v>100</v>
      </c>
      <c r="F154" s="89">
        <f>'เอกสารหมายเลข 2'!M154</f>
        <v>0</v>
      </c>
      <c r="G154" s="89">
        <f ca="1">IF(E154=""," ",IF(E154="N/A","N/A",IF(E154="N/T","N/T",(F154/E154)*100)))</f>
        <v>0</v>
      </c>
      <c r="H154" s="89" t="str">
        <f ca="1">IF(G154=""," ",IF(G154="N/A","N/A",IF(G154="N/T","N/T",IF(G154&gt;=90,"G",IF(G154&gt;=70,"Y","R")))))</f>
        <v>R</v>
      </c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</row>
    <row r="155" spans="1:20" ht="21.75">
      <c r="A155" s="185" t="s">
        <v>473</v>
      </c>
      <c r="B155" s="186" t="s">
        <v>467</v>
      </c>
      <c r="C155" s="187" t="s">
        <v>158</v>
      </c>
      <c r="D155" s="188" t="s">
        <v>95</v>
      </c>
      <c r="E155" s="186">
        <f>'เอกสารหมายเลข 1'!G155</f>
        <v>0</v>
      </c>
      <c r="F155" s="186">
        <f>'เอกสารหมายเลข 2'!M155</f>
        <v>0</v>
      </c>
      <c r="G155" s="186"/>
      <c r="H155" s="18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</row>
    <row r="156" spans="1:20" ht="21.75">
      <c r="A156" s="122" t="s">
        <v>475</v>
      </c>
      <c r="B156" s="94" t="s">
        <v>470</v>
      </c>
      <c r="C156" s="95" t="s">
        <v>159</v>
      </c>
      <c r="D156" s="189"/>
      <c r="E156" s="139">
        <f>'เอกสารหมายเลข 1'!G156</f>
        <v>0</v>
      </c>
      <c r="F156" s="139">
        <f>'เอกสารหมายเลข 2'!M156</f>
        <v>0</v>
      </c>
      <c r="G156" s="139"/>
      <c r="H156" s="139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</row>
    <row r="157" spans="1:20" ht="21.75">
      <c r="A157" s="418" t="s">
        <v>477</v>
      </c>
      <c r="B157" s="103" t="s">
        <v>471</v>
      </c>
      <c r="C157" s="104" t="s">
        <v>479</v>
      </c>
      <c r="D157" s="105" t="s">
        <v>95</v>
      </c>
      <c r="E157" s="103">
        <f ca="1">'เอกสารหมายเลข 1'!G157</f>
        <v>100</v>
      </c>
      <c r="F157" s="106" t="e">
        <f>'เอกสารหมายเลข 2'!M157</f>
        <v>#DIV/0!</v>
      </c>
      <c r="G157" s="106" t="e">
        <f ca="1">IF(E157=""," ",IF(E157="N/A","N/A",IF(E157="N/T","N/T",(F157/E157)*100)))</f>
        <v>#DIV/0!</v>
      </c>
      <c r="H157" s="106" t="e">
        <f ca="1">IF(G157=""," ",IF(G157="N/A","N/A",IF(G157="N/T","N/T",IF(G157&gt;=90,"G",IF(G157&gt;=70,"Y","R")))))</f>
        <v>#DIV/0!</v>
      </c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</row>
    <row r="158" spans="1:20" ht="21.75">
      <c r="A158" s="392"/>
      <c r="B158" s="79" t="s">
        <v>474</v>
      </c>
      <c r="C158" s="80" t="s">
        <v>481</v>
      </c>
      <c r="D158" s="109" t="s">
        <v>122</v>
      </c>
      <c r="E158" s="79">
        <f>'เอกสารหมายเลข 1'!G158</f>
        <v>0</v>
      </c>
      <c r="F158" s="79">
        <f>'เอกสารหมายเลข 2'!M158</f>
        <v>0</v>
      </c>
      <c r="G158" s="79"/>
      <c r="H158" s="79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</row>
    <row r="159" spans="1:20" ht="21.75">
      <c r="A159" s="419"/>
      <c r="B159" s="79" t="s">
        <v>476</v>
      </c>
      <c r="C159" s="80" t="s">
        <v>483</v>
      </c>
      <c r="D159" s="109" t="s">
        <v>122</v>
      </c>
      <c r="E159" s="79">
        <f>'เอกสารหมายเลข 1'!G159</f>
        <v>0</v>
      </c>
      <c r="F159" s="79">
        <f>'เอกสารหมายเลข 2'!M159</f>
        <v>0</v>
      </c>
      <c r="G159" s="79"/>
      <c r="H159" s="79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</row>
    <row r="160" spans="1:20" ht="21.75">
      <c r="A160" s="418" t="s">
        <v>484</v>
      </c>
      <c r="B160" s="103" t="s">
        <v>478</v>
      </c>
      <c r="C160" s="104" t="s">
        <v>486</v>
      </c>
      <c r="D160" s="105" t="s">
        <v>95</v>
      </c>
      <c r="E160" s="103">
        <f ca="1">'เอกสารหมายเลข 1'!G160</f>
        <v>100</v>
      </c>
      <c r="F160" s="106" t="e">
        <f>'เอกสารหมายเลข 2'!M160</f>
        <v>#DIV/0!</v>
      </c>
      <c r="G160" s="106" t="e">
        <f ca="1">IF(E160=""," ",IF(E160="N/A","N/A",IF(E160="N/T","N/T",(F160/E160)*100)))</f>
        <v>#DIV/0!</v>
      </c>
      <c r="H160" s="106" t="e">
        <f ca="1">IF(G160=""," ",IF(G160="N/A","N/A",IF(G160="N/T","N/T",IF(G160&gt;=90,"G",IF(G160&gt;=70,"Y","R")))))</f>
        <v>#DIV/0!</v>
      </c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</row>
    <row r="161" spans="1:20" ht="21.75">
      <c r="A161" s="392"/>
      <c r="B161" s="79" t="s">
        <v>480</v>
      </c>
      <c r="C161" s="80" t="s">
        <v>488</v>
      </c>
      <c r="D161" s="109" t="s">
        <v>122</v>
      </c>
      <c r="E161" s="79">
        <f>'เอกสารหมายเลข 1'!G161</f>
        <v>0</v>
      </c>
      <c r="F161" s="79">
        <f>'เอกสารหมายเลข 2'!M161</f>
        <v>0</v>
      </c>
      <c r="G161" s="79"/>
      <c r="H161" s="79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</row>
    <row r="162" spans="1:20" ht="21.75">
      <c r="A162" s="409"/>
      <c r="B162" s="111" t="s">
        <v>482</v>
      </c>
      <c r="C162" s="112" t="s">
        <v>490</v>
      </c>
      <c r="D162" s="113" t="s">
        <v>122</v>
      </c>
      <c r="E162" s="111">
        <f>'เอกสารหมายเลข 1'!G162</f>
        <v>0</v>
      </c>
      <c r="F162" s="111">
        <f>'เอกสารหมายเลข 2'!M162</f>
        <v>0</v>
      </c>
      <c r="G162" s="111"/>
      <c r="H162" s="111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</row>
    <row r="163" spans="1:20" ht="21.75">
      <c r="A163" s="190" t="s">
        <v>491</v>
      </c>
      <c r="B163" s="191" t="s">
        <v>485</v>
      </c>
      <c r="C163" s="192" t="s">
        <v>160</v>
      </c>
      <c r="D163" s="193"/>
      <c r="E163" s="191">
        <f>'เอกสารหมายเลข 1'!G163</f>
        <v>0</v>
      </c>
      <c r="F163" s="191">
        <f>'เอกสารหมายเลข 2'!M163</f>
        <v>0</v>
      </c>
      <c r="G163" s="191"/>
      <c r="H163" s="191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</row>
    <row r="164" spans="1:20" ht="21.75">
      <c r="A164" s="194" t="s">
        <v>494</v>
      </c>
      <c r="B164" s="195" t="s">
        <v>487</v>
      </c>
      <c r="C164" s="196" t="s">
        <v>496</v>
      </c>
      <c r="D164" s="197" t="s">
        <v>141</v>
      </c>
      <c r="E164" s="195">
        <f>'เอกสารหมายเลข 1'!G164</f>
        <v>0</v>
      </c>
      <c r="F164" s="195">
        <f>'เอกสารหมายเลข 2'!M164</f>
        <v>0</v>
      </c>
      <c r="G164" s="195"/>
      <c r="H164" s="195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</row>
    <row r="165" spans="1:20" ht="21.75">
      <c r="A165" s="198" t="s">
        <v>497</v>
      </c>
      <c r="B165" s="199" t="s">
        <v>489</v>
      </c>
      <c r="C165" s="200" t="s">
        <v>499</v>
      </c>
      <c r="D165" s="201" t="s">
        <v>141</v>
      </c>
      <c r="E165" s="199">
        <f>'เอกสารหมายเลข 1'!G165</f>
        <v>0</v>
      </c>
      <c r="F165" s="199">
        <f>'เอกสารหมายเลข 2'!M165</f>
        <v>0</v>
      </c>
      <c r="G165" s="199"/>
      <c r="H165" s="199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</row>
    <row r="166" spans="1:20" ht="21.75">
      <c r="A166" s="185" t="s">
        <v>500</v>
      </c>
      <c r="B166" s="186" t="s">
        <v>492</v>
      </c>
      <c r="C166" s="187" t="s">
        <v>162</v>
      </c>
      <c r="D166" s="188" t="s">
        <v>95</v>
      </c>
      <c r="E166" s="186">
        <f>'เอกสารหมายเลข 1'!G166</f>
        <v>0</v>
      </c>
      <c r="F166" s="186">
        <f>'เอกสารหมายเลข 2'!M166</f>
        <v>0</v>
      </c>
      <c r="G166" s="186"/>
      <c r="H166" s="18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</row>
    <row r="167" spans="1:20" ht="21.75">
      <c r="A167" s="122" t="s">
        <v>502</v>
      </c>
      <c r="B167" s="94" t="s">
        <v>495</v>
      </c>
      <c r="C167" s="95" t="s">
        <v>164</v>
      </c>
      <c r="D167" s="189"/>
      <c r="E167" s="139">
        <f>'เอกสารหมายเลข 1'!G167</f>
        <v>0</v>
      </c>
      <c r="F167" s="139">
        <f>'เอกสารหมายเลข 2'!M167</f>
        <v>0</v>
      </c>
      <c r="G167" s="139"/>
      <c r="H167" s="139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</row>
    <row r="168" spans="1:20" ht="21.75">
      <c r="A168" s="154" t="s">
        <v>504</v>
      </c>
      <c r="B168" s="103" t="s">
        <v>498</v>
      </c>
      <c r="C168" s="104" t="s">
        <v>506</v>
      </c>
      <c r="D168" s="105" t="s">
        <v>122</v>
      </c>
      <c r="E168" s="103">
        <f ca="1">'เอกสารหมายเลข 1'!G168</f>
        <v>1</v>
      </c>
      <c r="F168" s="103">
        <f>'เอกสารหมายเลข 2'!M168</f>
        <v>0</v>
      </c>
      <c r="G168" s="103">
        <f t="shared" ref="G168:G169" ca="1" si="14">IF(E168=""," ",IF(E168="N/A","N/A",IF(E168="N/T","N/T",(F168/E168)*100)))</f>
        <v>0</v>
      </c>
      <c r="H168" s="103" t="str">
        <f t="shared" ref="H168:H169" ca="1" si="15">IF(G168=""," ",IF(G168="N/A","N/A",IF(G168="N/T","N/T",IF(G168&gt;=90,"G",IF(G168&gt;=70,"Y","R")))))</f>
        <v>R</v>
      </c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</row>
    <row r="169" spans="1:20" ht="21.75">
      <c r="A169" s="418" t="s">
        <v>507</v>
      </c>
      <c r="B169" s="103" t="s">
        <v>501</v>
      </c>
      <c r="C169" s="104" t="s">
        <v>509</v>
      </c>
      <c r="D169" s="105" t="s">
        <v>95</v>
      </c>
      <c r="E169" s="103">
        <f ca="1">'เอกสารหมายเลข 1'!G169</f>
        <v>8.33</v>
      </c>
      <c r="F169" s="106" t="e">
        <f>'เอกสารหมายเลข 2'!M169</f>
        <v>#DIV/0!</v>
      </c>
      <c r="G169" s="106" t="e">
        <f t="shared" ca="1" si="14"/>
        <v>#DIV/0!</v>
      </c>
      <c r="H169" s="106" t="e">
        <f t="shared" ca="1" si="15"/>
        <v>#DIV/0!</v>
      </c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</row>
    <row r="170" spans="1:20" ht="21.75">
      <c r="A170" s="392"/>
      <c r="B170" s="79" t="s">
        <v>503</v>
      </c>
      <c r="C170" s="80" t="s">
        <v>511</v>
      </c>
      <c r="D170" s="109" t="s">
        <v>122</v>
      </c>
      <c r="E170" s="79">
        <f ca="1">'เอกสารหมายเลข 1'!G170</f>
        <v>3</v>
      </c>
      <c r="F170" s="79">
        <f>'เอกสารหมายเลข 2'!M170</f>
        <v>0</v>
      </c>
      <c r="G170" s="79"/>
      <c r="H170" s="79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</row>
    <row r="171" spans="1:20" ht="21.75">
      <c r="A171" s="419"/>
      <c r="B171" s="79" t="s">
        <v>505</v>
      </c>
      <c r="C171" s="80" t="s">
        <v>513</v>
      </c>
      <c r="D171" s="109" t="s">
        <v>122</v>
      </c>
      <c r="E171" s="79">
        <f ca="1">'เอกสารหมายเลข 1'!G171</f>
        <v>36</v>
      </c>
      <c r="F171" s="79">
        <f>'เอกสารหมายเลข 2'!M171</f>
        <v>0</v>
      </c>
      <c r="G171" s="79"/>
      <c r="H171" s="79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</row>
    <row r="172" spans="1:20" ht="21.75">
      <c r="A172" s="418" t="s">
        <v>514</v>
      </c>
      <c r="B172" s="103" t="s">
        <v>508</v>
      </c>
      <c r="C172" s="104" t="s">
        <v>516</v>
      </c>
      <c r="D172" s="105" t="s">
        <v>95</v>
      </c>
      <c r="E172" s="103">
        <f ca="1">'เอกสารหมายเลข 1'!G172</f>
        <v>36.36</v>
      </c>
      <c r="F172" s="106" t="e">
        <f>'เอกสารหมายเลข 2'!M172</f>
        <v>#DIV/0!</v>
      </c>
      <c r="G172" s="106" t="e">
        <f ca="1">IF(E172=""," ",IF(E172="N/A","N/A",IF(E172="N/T","N/T",(F172/E172)*100)))</f>
        <v>#DIV/0!</v>
      </c>
      <c r="H172" s="106" t="e">
        <f ca="1">IF(G172=""," ",IF(G172="N/A","N/A",IF(G172="N/T","N/T",IF(G172&gt;=90,"G",IF(G172&gt;=70,"Y","R")))))</f>
        <v>#DIV/0!</v>
      </c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</row>
    <row r="173" spans="1:20" ht="21.75">
      <c r="A173" s="392"/>
      <c r="B173" s="79" t="s">
        <v>510</v>
      </c>
      <c r="C173" s="80" t="s">
        <v>518</v>
      </c>
      <c r="D173" s="109" t="s">
        <v>122</v>
      </c>
      <c r="E173" s="79">
        <f ca="1">'เอกสารหมายเลข 1'!G173</f>
        <v>4</v>
      </c>
      <c r="F173" s="79">
        <f>'เอกสารหมายเลข 2'!M173</f>
        <v>0</v>
      </c>
      <c r="G173" s="79"/>
      <c r="H173" s="79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</row>
    <row r="174" spans="1:20" ht="21.75">
      <c r="A174" s="409"/>
      <c r="B174" s="111" t="s">
        <v>512</v>
      </c>
      <c r="C174" s="112" t="s">
        <v>520</v>
      </c>
      <c r="D174" s="113" t="s">
        <v>122</v>
      </c>
      <c r="E174" s="111">
        <f ca="1">'เอกสารหมายเลข 1'!G174</f>
        <v>11</v>
      </c>
      <c r="F174" s="111">
        <f>'เอกสารหมายเลข 2'!M174</f>
        <v>0</v>
      </c>
      <c r="G174" s="111"/>
      <c r="H174" s="111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</row>
    <row r="175" spans="1:20" ht="21.75">
      <c r="A175" s="88" t="s">
        <v>521</v>
      </c>
      <c r="B175" s="89" t="s">
        <v>515</v>
      </c>
      <c r="C175" s="90" t="s">
        <v>167</v>
      </c>
      <c r="D175" s="116" t="s">
        <v>102</v>
      </c>
      <c r="E175" s="89" t="str">
        <f ca="1">'เอกสารหมายเลข 1'!G175</f>
        <v>เป็นบวก</v>
      </c>
      <c r="F175" s="89" t="str">
        <f>'เอกสารหมายเลข 2'!M175</f>
        <v>เป็นบวก</v>
      </c>
      <c r="G175" s="89">
        <f t="shared" ref="G175:G176" si="16">IF(F175="เป็นบวก",100,0)</f>
        <v>100</v>
      </c>
      <c r="H175" s="89" t="str">
        <f t="shared" ref="H175:H179" si="17">IF(G175=""," ",IF(G175="N/A","N/A",IF(G175="N/T","N/T",IF(G175&gt;=90,"G",IF(G175&gt;=70,"Y","R")))))</f>
        <v>G</v>
      </c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</row>
    <row r="176" spans="1:20" ht="21.75">
      <c r="A176" s="88" t="s">
        <v>523</v>
      </c>
      <c r="B176" s="89" t="s">
        <v>517</v>
      </c>
      <c r="C176" s="90" t="s">
        <v>169</v>
      </c>
      <c r="D176" s="116" t="s">
        <v>102</v>
      </c>
      <c r="E176" s="89" t="str">
        <f ca="1">'เอกสารหมายเลข 1'!G176</f>
        <v>เป็นบวก</v>
      </c>
      <c r="F176" s="89" t="str">
        <f>'เอกสารหมายเลข 2'!M176</f>
        <v>เป็นบวก</v>
      </c>
      <c r="G176" s="89">
        <f t="shared" si="16"/>
        <v>100</v>
      </c>
      <c r="H176" s="89" t="str">
        <f t="shared" si="17"/>
        <v>G</v>
      </c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</row>
    <row r="177" spans="1:20" ht="21.75">
      <c r="A177" s="88" t="s">
        <v>525</v>
      </c>
      <c r="B177" s="89" t="s">
        <v>519</v>
      </c>
      <c r="C177" s="90" t="s">
        <v>170</v>
      </c>
      <c r="D177" s="116" t="s">
        <v>95</v>
      </c>
      <c r="E177" s="89">
        <f ca="1">'เอกสารหมายเลข 1'!G177</f>
        <v>10</v>
      </c>
      <c r="F177" s="172">
        <f>'เอกสารหมายเลข 2'!M177</f>
        <v>18.16</v>
      </c>
      <c r="G177" s="172">
        <f t="shared" ref="G177:G179" ca="1" si="18">IF(E177=""," ",IF(E177="N/A","N/A",IF(E177="N/T","N/T",(F177/E177)*100)))</f>
        <v>181.6</v>
      </c>
      <c r="H177" s="172" t="str">
        <f t="shared" ca="1" si="17"/>
        <v>G</v>
      </c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</row>
    <row r="178" spans="1:20" ht="21.75">
      <c r="A178" s="88" t="s">
        <v>527</v>
      </c>
      <c r="B178" s="89" t="s">
        <v>522</v>
      </c>
      <c r="C178" s="90" t="s">
        <v>171</v>
      </c>
      <c r="D178" s="116" t="s">
        <v>95</v>
      </c>
      <c r="E178" s="89">
        <f ca="1">'เอกสารหมายเลข 1'!G178</f>
        <v>15</v>
      </c>
      <c r="F178" s="172">
        <f>'เอกสารหมายเลข 2'!M178</f>
        <v>36.86</v>
      </c>
      <c r="G178" s="172">
        <f t="shared" ca="1" si="18"/>
        <v>245.73333333333332</v>
      </c>
      <c r="H178" s="172" t="str">
        <f t="shared" ca="1" si="17"/>
        <v>G</v>
      </c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</row>
    <row r="179" spans="1:20" ht="21.75">
      <c r="A179" s="421" t="s">
        <v>529</v>
      </c>
      <c r="B179" s="94" t="s">
        <v>524</v>
      </c>
      <c r="C179" s="95" t="s">
        <v>172</v>
      </c>
      <c r="D179" s="96" t="s">
        <v>95</v>
      </c>
      <c r="E179" s="94">
        <f ca="1">'เอกสารหมายเลข 1'!G179</f>
        <v>100</v>
      </c>
      <c r="F179" s="106" t="e">
        <f>'เอกสารหมายเลข 2'!M179</f>
        <v>#DIV/0!</v>
      </c>
      <c r="G179" s="106" t="e">
        <f t="shared" ca="1" si="18"/>
        <v>#DIV/0!</v>
      </c>
      <c r="H179" s="106" t="e">
        <f t="shared" ca="1" si="17"/>
        <v>#DIV/0!</v>
      </c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</row>
    <row r="180" spans="1:20" ht="21.75">
      <c r="A180" s="392"/>
      <c r="B180" s="79" t="s">
        <v>526</v>
      </c>
      <c r="C180" s="80" t="s">
        <v>532</v>
      </c>
      <c r="D180" s="109" t="s">
        <v>533</v>
      </c>
      <c r="E180" s="79">
        <f ca="1">'เอกสารหมายเลข 1'!G180</f>
        <v>15</v>
      </c>
      <c r="F180" s="79">
        <f>'เอกสารหมายเลข 2'!M180</f>
        <v>0</v>
      </c>
      <c r="G180" s="79"/>
      <c r="H180" s="79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</row>
    <row r="181" spans="1:20" ht="21.75">
      <c r="A181" s="409"/>
      <c r="B181" s="111" t="s">
        <v>528</v>
      </c>
      <c r="C181" s="112" t="s">
        <v>535</v>
      </c>
      <c r="D181" s="113" t="s">
        <v>533</v>
      </c>
      <c r="E181" s="111">
        <f ca="1">'เอกสารหมายเลข 1'!G181</f>
        <v>15</v>
      </c>
      <c r="F181" s="111">
        <f>'เอกสารหมายเลข 2'!M181</f>
        <v>0</v>
      </c>
      <c r="G181" s="111"/>
      <c r="H181" s="111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</row>
    <row r="182" spans="1:20" ht="21.75">
      <c r="A182" s="93" t="s">
        <v>536</v>
      </c>
      <c r="B182" s="33" t="s">
        <v>530</v>
      </c>
      <c r="C182" s="155" t="s">
        <v>174</v>
      </c>
      <c r="D182" s="156" t="s">
        <v>15</v>
      </c>
      <c r="E182" s="33">
        <f ca="1">'เอกสารหมายเลข 1'!G182</f>
        <v>1</v>
      </c>
      <c r="F182" s="33">
        <f>'เอกสารหมายเลข 2'!M182</f>
        <v>2</v>
      </c>
      <c r="G182" s="33">
        <f ca="1">IF(E182=""," ",IF(E182="N/A","N/A",IF(E182="N/T","N/T",(F182/E182)*100)))</f>
        <v>200</v>
      </c>
      <c r="H182" s="33" t="str">
        <f ca="1">IF(G182=""," ",IF(G182="N/A","N/A",IF(G182="N/T","N/T",IF(G182&gt;=90,"G",IF(G182&gt;=70,"Y","R")))))</f>
        <v>G</v>
      </c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</row>
    <row r="183" spans="1:20" ht="21.75">
      <c r="A183" s="416" t="s">
        <v>538</v>
      </c>
      <c r="B183" s="94" t="s">
        <v>531</v>
      </c>
      <c r="C183" s="95" t="s">
        <v>175</v>
      </c>
      <c r="D183" s="189"/>
      <c r="E183" s="139">
        <f>'เอกสารหมายเลข 1'!G183</f>
        <v>0</v>
      </c>
      <c r="F183" s="139">
        <f>'เอกสารหมายเลข 2'!M183</f>
        <v>0</v>
      </c>
      <c r="G183" s="139"/>
      <c r="H183" s="139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</row>
    <row r="184" spans="1:20" ht="21.75">
      <c r="A184" s="392"/>
      <c r="B184" s="103" t="s">
        <v>534</v>
      </c>
      <c r="C184" s="104" t="s">
        <v>541</v>
      </c>
      <c r="D184" s="105"/>
      <c r="E184" s="124" t="str">
        <f ca="1">'เอกสารหมายเลข 1'!G184</f>
        <v>เพิ่มขึ้นอย่างน้อย 
 1 Band ย่อย</v>
      </c>
      <c r="F184" s="124">
        <f>'เอกสารหมายเลข 2'!M184</f>
        <v>0</v>
      </c>
      <c r="G184" s="124"/>
      <c r="H184" s="124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</row>
    <row r="185" spans="1:20" ht="21.75">
      <c r="A185" s="409"/>
      <c r="B185" s="124" t="s">
        <v>537</v>
      </c>
      <c r="C185" s="125" t="s">
        <v>543</v>
      </c>
      <c r="D185" s="126"/>
      <c r="E185" s="77" t="str">
        <f ca="1">'เอกสารหมายเลข 1'!G185</f>
        <v>เพิ่มขึ้นอย่างน้อย 
 1 Band ย่อย</v>
      </c>
      <c r="F185" s="77">
        <f>'เอกสารหมายเลข 2'!M185</f>
        <v>0</v>
      </c>
      <c r="G185" s="77"/>
      <c r="H185" s="77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</row>
    <row r="186" spans="1:20" ht="21.75">
      <c r="A186" s="88" t="s">
        <v>544</v>
      </c>
      <c r="B186" s="89" t="s">
        <v>539</v>
      </c>
      <c r="C186" s="90" t="s">
        <v>546</v>
      </c>
      <c r="D186" s="116" t="s">
        <v>15</v>
      </c>
      <c r="E186" s="61">
        <f ca="1">'เอกสารหมายเลข 1'!G186</f>
        <v>2</v>
      </c>
      <c r="F186" s="61">
        <f>'เอกสารหมายเลข 2'!M186</f>
        <v>0</v>
      </c>
      <c r="G186" s="61">
        <f ca="1">IF(E186=""," ",IF(E186="N/A","N/A",IF(E186="N/T","N/T",(F186/E186)*100)))</f>
        <v>0</v>
      </c>
      <c r="H186" s="61" t="str">
        <f ca="1">IF(G186=""," ",IF(G186="N/A","N/A",IF(G186="N/T","N/T",IF(G186&gt;=90,"G",IF(G186&gt;=70,"Y","R")))))</f>
        <v>R</v>
      </c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</row>
    <row r="187" spans="1:20" ht="21.7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</row>
    <row r="188" spans="1:20" ht="21.7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</row>
    <row r="189" spans="1:20" ht="21.75">
      <c r="A189" s="166"/>
      <c r="B189" s="166"/>
      <c r="C189" s="469" t="s">
        <v>570</v>
      </c>
      <c r="D189" s="384"/>
      <c r="E189" s="384"/>
      <c r="F189" s="384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</row>
    <row r="190" spans="1:20" ht="21.75">
      <c r="A190" s="166"/>
      <c r="B190" s="166"/>
      <c r="C190" s="469" t="s">
        <v>571</v>
      </c>
      <c r="D190" s="384"/>
      <c r="E190" s="384"/>
      <c r="F190" s="384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</row>
    <row r="191" spans="1:20" ht="21.75">
      <c r="A191" s="166"/>
      <c r="B191" s="166"/>
      <c r="C191" s="469" t="s">
        <v>572</v>
      </c>
      <c r="D191" s="384"/>
      <c r="E191" s="384"/>
      <c r="F191" s="384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</row>
    <row r="192" spans="1:20" ht="21.75">
      <c r="A192" s="166"/>
      <c r="B192" s="166"/>
      <c r="C192" s="469" t="s">
        <v>573</v>
      </c>
      <c r="D192" s="384"/>
      <c r="E192" s="384"/>
      <c r="F192" s="384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</row>
    <row r="193" spans="1:20" ht="21.75">
      <c r="A193" s="166"/>
      <c r="B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</row>
    <row r="194" spans="1:20" ht="21.75">
      <c r="A194" s="166"/>
      <c r="B194" s="166"/>
      <c r="C194" s="470" t="s">
        <v>579</v>
      </c>
      <c r="D194" s="384"/>
      <c r="E194" s="384"/>
      <c r="F194" s="384"/>
      <c r="G194" s="203">
        <f ca="1">G195+G196+G197</f>
        <v>45</v>
      </c>
      <c r="H194" s="166" t="s">
        <v>20</v>
      </c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</row>
    <row r="195" spans="1:20" ht="21.75">
      <c r="A195" s="166"/>
      <c r="B195" s="166"/>
      <c r="C195" s="166"/>
      <c r="D195" s="166"/>
      <c r="E195" s="166"/>
      <c r="F195" s="204"/>
      <c r="G195" s="203">
        <f ca="1">COUNTIF(H9:H186,"G")</f>
        <v>13</v>
      </c>
      <c r="H195" s="166" t="s">
        <v>20</v>
      </c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</row>
    <row r="196" spans="1:20" ht="21.75">
      <c r="A196" s="166"/>
      <c r="B196" s="166"/>
      <c r="C196" s="166"/>
      <c r="D196" s="166"/>
      <c r="E196" s="166"/>
      <c r="F196" s="205"/>
      <c r="G196" s="206">
        <f ca="1">COUNTIF(H9:H186,"Y")</f>
        <v>1</v>
      </c>
      <c r="H196" s="166" t="s">
        <v>20</v>
      </c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</row>
    <row r="197" spans="1:20" ht="21.75">
      <c r="A197" s="166"/>
      <c r="B197" s="166"/>
      <c r="C197" s="166"/>
      <c r="D197" s="166"/>
      <c r="E197" s="166"/>
      <c r="F197" s="207"/>
      <c r="G197" s="206">
        <f ca="1">COUNTIF(H9:H186,"R")</f>
        <v>31</v>
      </c>
      <c r="H197" s="166" t="s">
        <v>20</v>
      </c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</row>
    <row r="198" spans="1:20" ht="21.75">
      <c r="A198" s="166"/>
      <c r="B198" s="166"/>
      <c r="C198" s="166"/>
      <c r="D198" s="166"/>
      <c r="E198" s="166"/>
      <c r="F198" s="208" t="s">
        <v>575</v>
      </c>
      <c r="G198" s="206">
        <f ca="1">COUNTIF(H9:H186,"N/T")</f>
        <v>4</v>
      </c>
      <c r="H198" s="166" t="s">
        <v>20</v>
      </c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</row>
    <row r="199" spans="1:20" ht="21.75">
      <c r="A199" s="166"/>
      <c r="B199" s="166"/>
      <c r="C199" s="166"/>
      <c r="D199" s="166"/>
      <c r="E199" s="166"/>
      <c r="F199" s="208" t="s">
        <v>576</v>
      </c>
      <c r="G199" s="203">
        <f ca="1">COUNTIF(H9:H186,"N/A")</f>
        <v>11</v>
      </c>
      <c r="H199" s="166" t="s">
        <v>20</v>
      </c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</row>
    <row r="200" spans="1:20" ht="21.7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</row>
    <row r="201" spans="1:20" ht="21.7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</row>
    <row r="202" spans="1:20" ht="21.7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</row>
    <row r="203" spans="1:20" ht="21.7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</row>
    <row r="204" spans="1:20" ht="21.7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</row>
    <row r="205" spans="1:20" ht="21.7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</row>
    <row r="206" spans="1:20" ht="21.7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</row>
    <row r="207" spans="1:20" ht="21.7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</row>
    <row r="208" spans="1:20" ht="21.7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</row>
    <row r="209" spans="1:20" ht="21.7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</row>
    <row r="210" spans="1:20" ht="21.7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</row>
    <row r="211" spans="1:20" ht="21.7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</row>
    <row r="212" spans="1:20" ht="21.7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</row>
    <row r="213" spans="1:20" ht="21.7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</row>
    <row r="214" spans="1:20" ht="21.7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</row>
    <row r="215" spans="1:20" ht="21.7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</row>
    <row r="216" spans="1:20" ht="21.7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</row>
    <row r="217" spans="1:20" ht="21.7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</row>
    <row r="218" spans="1:20" ht="21.7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</row>
    <row r="219" spans="1:20" ht="21.7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</row>
    <row r="220" spans="1:20" ht="21.7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</row>
    <row r="221" spans="1:20" ht="21.7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</row>
    <row r="222" spans="1:20" ht="21.7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</row>
    <row r="223" spans="1:20" ht="21.7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</row>
    <row r="224" spans="1:20" ht="21.7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</row>
    <row r="225" spans="1:20" ht="21.7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</row>
    <row r="226" spans="1:20" ht="21.7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</row>
    <row r="227" spans="1:20" ht="21.7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</row>
    <row r="228" spans="1:20" ht="21.7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</row>
    <row r="229" spans="1:20" ht="21.7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</row>
    <row r="230" spans="1:20" ht="21.7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</row>
    <row r="231" spans="1:20" ht="21.7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</row>
    <row r="232" spans="1:20" ht="21.7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</row>
    <row r="233" spans="1:20" ht="21.7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</row>
    <row r="234" spans="1:20" ht="21.7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</row>
    <row r="235" spans="1:20" ht="21.7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</row>
    <row r="236" spans="1:20" ht="21.7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</row>
    <row r="237" spans="1:20" ht="21.7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</row>
    <row r="238" spans="1:20" ht="21.7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</row>
    <row r="239" spans="1:20" ht="21.7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</row>
    <row r="240" spans="1:20" ht="21.7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</row>
    <row r="241" spans="1:20" ht="21.7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</row>
    <row r="242" spans="1:20" ht="21.7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</row>
    <row r="243" spans="1:20" ht="21.7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</row>
    <row r="244" spans="1:20" ht="21.7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</row>
    <row r="245" spans="1:20" ht="21.7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</row>
    <row r="246" spans="1:20" ht="21.7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</row>
    <row r="247" spans="1:20" ht="21.7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</row>
    <row r="248" spans="1:20" ht="21.7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</row>
    <row r="249" spans="1:20" ht="21.7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</row>
    <row r="250" spans="1:20" ht="21.7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</row>
    <row r="251" spans="1:20" ht="21.7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</row>
    <row r="252" spans="1:20" ht="21.7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</row>
    <row r="253" spans="1:20" ht="21.7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</row>
    <row r="254" spans="1:20" ht="21.7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</row>
    <row r="255" spans="1:20" ht="21.7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</row>
    <row r="256" spans="1:20" ht="21.7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</row>
    <row r="257" spans="1:20" ht="21.7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</row>
    <row r="258" spans="1:20" ht="21.7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</row>
    <row r="259" spans="1:20" ht="21.7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</row>
    <row r="260" spans="1:20" ht="21.7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</row>
    <row r="261" spans="1:20" ht="21.7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</row>
    <row r="262" spans="1:20" ht="21.7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</row>
    <row r="263" spans="1:20" ht="21.7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</row>
    <row r="264" spans="1:20" ht="21.7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</row>
    <row r="265" spans="1:20" ht="21.7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</row>
    <row r="266" spans="1:20" ht="21.7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</row>
    <row r="267" spans="1:20" ht="21.7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</row>
    <row r="268" spans="1:20" ht="21.7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</row>
    <row r="269" spans="1:20" ht="21.7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</row>
    <row r="270" spans="1:20" ht="21.7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</row>
    <row r="271" spans="1:20" ht="21.7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</row>
    <row r="272" spans="1:20" ht="21.7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</row>
    <row r="273" spans="1:20" ht="21.7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</row>
    <row r="274" spans="1:20" ht="21.7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</row>
    <row r="275" spans="1:20" ht="21.7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</row>
    <row r="276" spans="1:20" ht="21.7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</row>
    <row r="277" spans="1:20" ht="21.7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</row>
    <row r="278" spans="1:20" ht="21.7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</row>
    <row r="279" spans="1:20" ht="21.7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</row>
    <row r="280" spans="1:20" ht="21.7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</row>
    <row r="281" spans="1:20" ht="21.7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</row>
    <row r="282" spans="1:20" ht="21.7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</row>
    <row r="283" spans="1:20" ht="21.7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</row>
    <row r="284" spans="1:20" ht="21.7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</row>
    <row r="285" spans="1:20" ht="21.7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</row>
    <row r="286" spans="1:20" ht="21.7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</row>
    <row r="287" spans="1:20" ht="21.7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</row>
    <row r="288" spans="1:20" ht="21.7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</row>
    <row r="289" spans="1:20" ht="21.7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</row>
    <row r="290" spans="1:20" ht="21.7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</row>
    <row r="291" spans="1:20" ht="21.7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</row>
    <row r="292" spans="1:20" ht="21.7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</row>
    <row r="293" spans="1:20" ht="21.7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</row>
    <row r="294" spans="1:20" ht="21.7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</row>
    <row r="295" spans="1:20" ht="21.7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</row>
    <row r="296" spans="1:20" ht="21.7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</row>
    <row r="297" spans="1:20" ht="21.7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</row>
    <row r="298" spans="1:20" ht="21.7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</row>
    <row r="299" spans="1:20" ht="21.7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</row>
    <row r="300" spans="1:20" ht="21.7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</row>
    <row r="301" spans="1:20" ht="21.7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</row>
    <row r="302" spans="1:20" ht="21.7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</row>
    <row r="303" spans="1:20" ht="21.7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</row>
    <row r="304" spans="1:20" ht="21.7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</row>
    <row r="305" spans="1:20" ht="21.7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</row>
    <row r="306" spans="1:20" ht="21.7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</row>
    <row r="307" spans="1:20" ht="21.7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</row>
    <row r="308" spans="1:20" ht="21.7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</row>
    <row r="309" spans="1:20" ht="21.7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</row>
    <row r="310" spans="1:20" ht="21.7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</row>
    <row r="311" spans="1:20" ht="21.7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</row>
    <row r="312" spans="1:20" ht="21.7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</row>
    <row r="313" spans="1:20" ht="21.7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</row>
    <row r="314" spans="1:20" ht="21.7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</row>
    <row r="315" spans="1:20" ht="21.7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</row>
    <row r="316" spans="1:20" ht="21.7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</row>
    <row r="317" spans="1:20" ht="21.7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</row>
    <row r="318" spans="1:20" ht="21.7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</row>
    <row r="319" spans="1:20" ht="21.7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</row>
    <row r="320" spans="1:20" ht="21.7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</row>
    <row r="321" spans="1:20" ht="21.7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</row>
    <row r="322" spans="1:20" ht="21.7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</row>
    <row r="323" spans="1:20" ht="21.7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</row>
    <row r="324" spans="1:20" ht="21.7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</row>
    <row r="325" spans="1:20" ht="21.7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</row>
    <row r="326" spans="1:20" ht="21.7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</row>
    <row r="327" spans="1:20" ht="21.7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</row>
    <row r="328" spans="1:20" ht="21.7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</row>
    <row r="329" spans="1:20" ht="21.7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</row>
    <row r="330" spans="1:20" ht="21.7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</row>
    <row r="331" spans="1:20" ht="21.7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</row>
    <row r="332" spans="1:20" ht="21.7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</row>
    <row r="333" spans="1:20" ht="21.7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</row>
    <row r="334" spans="1:20" ht="21.7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</row>
    <row r="335" spans="1:20" ht="21.7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</row>
    <row r="336" spans="1:20" ht="21.7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</row>
    <row r="337" spans="1:20" ht="21.7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</row>
    <row r="338" spans="1:20" ht="21.7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</row>
    <row r="339" spans="1:20" ht="21.7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</row>
    <row r="340" spans="1:20" ht="21.7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</row>
    <row r="341" spans="1:20" ht="21.7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</row>
    <row r="342" spans="1:20" ht="21.7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</row>
    <row r="343" spans="1:20" ht="21.7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</row>
    <row r="344" spans="1:20" ht="21.7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1:20" ht="21.7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1:20" ht="21.7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1:20" ht="21.7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1:20" ht="21.7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1:20" ht="21.7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1:20" ht="21.7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1:20" ht="21.7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1:20" ht="21.7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1:20" ht="21.7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1:20" ht="21.7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1:20" ht="21.7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1:20" ht="21.7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1:20" ht="21.7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1:20" ht="21.7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1:20" ht="21.7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1:20" ht="21.7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1:20" ht="21.7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1:20" ht="21.7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1:20" ht="21.7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1:20" ht="21.7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1:20" ht="21.7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1:20" ht="21.7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1:20" ht="21.7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1:20" ht="21.7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1:20" ht="21.7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1:20" ht="21.7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1:20" ht="21.7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1:20" ht="21.7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1:20" ht="21.7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1:20" ht="21.7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1:20" ht="21.7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1:20" ht="21.7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1:20" ht="21.7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1:20" ht="21.7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1:20" ht="21.7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1:20" ht="21.7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1:20" ht="21.7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1:20" ht="21.75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1:20" ht="21.75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1:20" ht="21.75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1:20" ht="21.75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1:20" ht="21.75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1:20" ht="21.75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1:20" ht="21.75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1:20" ht="21.75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1:20" ht="21.75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1:20" ht="21.75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1:20" ht="21.75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1:20" ht="21.75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1:20" ht="21.7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1:20" ht="21.75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1:20" ht="21.75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1:20" ht="21.75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1:20" ht="21.75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1:20" ht="21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1:20" ht="21.7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1:20" ht="21.75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1:20" ht="21.75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1:20" ht="21.75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1:20" ht="21.75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1:20" ht="21.75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1:20" ht="21.75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1:20" ht="21.75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1:20" ht="21.75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1:20" ht="21.75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1:20" ht="21.75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1:20" ht="21.75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1:20" ht="21.75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1:20" ht="21.75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1:20" ht="21.75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1:20" ht="21.75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1:20" ht="21.75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1:20" ht="21.75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1:20" ht="21.75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1:20" ht="21.75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1:20" ht="21.75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1:20" ht="21.75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1:20" ht="21.7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1:20" ht="21.75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1:20" ht="21.75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1:20" ht="21.75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1:20" ht="21.75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1:20" ht="21.75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1:20" ht="21.75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1:20" ht="21.75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1:20" ht="21.75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1:20" ht="21.75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1:20" ht="21.75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1:20" ht="21.75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1:20" ht="21.75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1:20" ht="21.7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1:20" ht="21.7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1:20" ht="21.75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1:20" ht="21.75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1:20" ht="21.75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1:20" ht="21.75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1:20" ht="21.75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1:20" ht="21.75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1:20" ht="21.75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1:20" ht="21.75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1:20" ht="21.75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1:20" ht="21.75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1:20" ht="21.75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1:20" ht="21.75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1:20" ht="21.75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1:20" ht="21.75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1:20" ht="21.7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1:20" ht="21.7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1:20" ht="21.7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1:20" ht="21.7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1:20" ht="21.7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1:20" ht="21.7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1:20" ht="21.7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1:20" ht="21.7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1:20" ht="21.7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1:20" ht="21.7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1:20" ht="21.7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1:20" ht="21.7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1:20" ht="21.7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1:20" ht="21.7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  <row r="465" spans="1:20" ht="21.7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</row>
    <row r="466" spans="1:20" ht="21.7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</row>
    <row r="467" spans="1:20" ht="21.7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</row>
    <row r="468" spans="1:20" ht="21.7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</row>
    <row r="469" spans="1:20" ht="21.7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</row>
    <row r="470" spans="1:20" ht="21.7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</row>
    <row r="471" spans="1:20" ht="21.7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</row>
    <row r="472" spans="1:20" ht="21.7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</row>
    <row r="473" spans="1:20" ht="21.7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</row>
    <row r="474" spans="1:20" ht="21.7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</row>
    <row r="475" spans="1:20" ht="21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</row>
    <row r="476" spans="1:20" ht="21.7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</row>
    <row r="477" spans="1:20" ht="21.7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</row>
    <row r="478" spans="1:20" ht="21.7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</row>
    <row r="479" spans="1:20" ht="21.7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</row>
    <row r="480" spans="1:20" ht="21.7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</row>
    <row r="481" spans="1:20" ht="21.7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</row>
    <row r="482" spans="1:20" ht="21.7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</row>
    <row r="483" spans="1:20" ht="21.7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</row>
    <row r="484" spans="1:20" ht="21.7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</row>
    <row r="485" spans="1:20" ht="21.7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</row>
    <row r="486" spans="1:20" ht="21.7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</row>
    <row r="487" spans="1:20" ht="21.7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</row>
    <row r="488" spans="1:20" ht="21.7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</row>
    <row r="489" spans="1:20" ht="21.7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</row>
    <row r="490" spans="1:20" ht="21.7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ht="21.7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ht="21.7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ht="21.7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ht="21.7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ht="21.7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ht="21.7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ht="21.7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ht="21.7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ht="21.7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ht="21.7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ht="21.7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ht="21.7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ht="21.7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ht="21.7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ht="21.7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ht="21.7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ht="21.7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ht="21.7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ht="21.7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ht="21.7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ht="21.7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ht="21.7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ht="21.7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ht="21.7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ht="21.7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ht="21.7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ht="21.7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ht="21.7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ht="21.7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ht="21.7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ht="21.7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ht="21.7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ht="21.7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ht="21.7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ht="21.7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ht="21.7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ht="21.7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ht="21.7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ht="21.7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ht="21.7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ht="21.7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ht="21.7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ht="21.7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ht="21.7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ht="21.7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ht="21.7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ht="21.7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ht="21.7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ht="21.7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ht="21.7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ht="21.7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ht="21.7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ht="21.7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ht="21.7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ht="21.7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ht="21.7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ht="21.7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ht="21.7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ht="21.7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ht="21.7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ht="21.7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ht="21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ht="21.7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ht="21.7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ht="21.7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ht="21.7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ht="21.7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ht="21.7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ht="21.7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ht="21.7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ht="21.7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ht="21.7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ht="21.7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ht="21.7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ht="21.7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ht="21.7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ht="21.7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ht="21.7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ht="21.7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ht="21.7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ht="21.7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ht="21.7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ht="21.7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ht="21.7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ht="21.7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ht="21.7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ht="21.7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ht="21.7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ht="21.7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ht="21.7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ht="21.7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ht="21.7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ht="21.7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ht="21.7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ht="21.7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ht="21.7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ht="21.7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ht="21.7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ht="21.7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ht="21.7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ht="21.7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ht="21.7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ht="21.7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ht="21.7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ht="21.7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ht="21.7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ht="21.7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ht="21.7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ht="21.7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ht="21.7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ht="21.7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ht="21.7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ht="21.7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ht="21.7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ht="21.7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ht="21.7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ht="21.7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ht="21.7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ht="21.7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ht="21.7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ht="21.7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ht="21.7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ht="21.7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ht="21.7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ht="21.7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ht="21.7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ht="21.7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ht="21.7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ht="21.7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ht="21.7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ht="21.7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ht="21.7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ht="21.7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ht="21.7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ht="21.7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ht="21.7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ht="21.7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ht="21.7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ht="21.7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ht="21.7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ht="21.7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ht="21.7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ht="21.7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ht="21.7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ht="21.7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ht="21.7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ht="21.7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ht="21.7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ht="21.7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ht="21.7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ht="21.7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ht="21.7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ht="21.7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ht="21.7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ht="21.7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ht="21.7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ht="21.7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ht="21.7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ht="21.7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ht="21.7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ht="21.7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ht="21.7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ht="21.7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ht="21.7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ht="21.7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ht="21.7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ht="21.7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ht="21.7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ht="21.7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ht="21.7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ht="21.7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ht="21.7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ht="21.7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ht="21.7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ht="21.7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ht="21.7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ht="21.7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ht="21.7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ht="21.7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ht="21.7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ht="21.7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ht="21.7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ht="21.7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ht="21.7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ht="21.7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ht="21.7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ht="21.7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ht="21.7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ht="21.7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ht="21.7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ht="21.7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ht="21.7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ht="21.7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ht="21.7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ht="21.7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ht="21.7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ht="21.7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ht="21.7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ht="21.7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ht="21.7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ht="21.7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ht="21.7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ht="21.7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ht="21.7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ht="21.7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ht="21.7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ht="21.7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ht="21.7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ht="21.7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ht="21.7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ht="21.7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ht="21.7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ht="21.7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ht="21.7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ht="21.7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ht="21.7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ht="21.7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ht="21.7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ht="21.7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ht="21.7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ht="21.7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ht="21.7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ht="21.7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ht="21.7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ht="21.7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ht="21.7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ht="21.7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ht="21.7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ht="21.7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ht="21.7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ht="21.7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ht="21.7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ht="21.7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ht="21.7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ht="21.7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ht="21.7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ht="21.7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ht="21.7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ht="21.7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ht="21.7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ht="21.7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ht="21.7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ht="21.7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ht="21.7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ht="21.7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ht="21.7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ht="21.7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ht="21.7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ht="21.7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ht="21.7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ht="21.7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ht="21.7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ht="21.7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ht="21.7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ht="21.7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ht="21.7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ht="21.7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ht="21.7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ht="21.7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ht="21.7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ht="21.7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ht="21.7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ht="21.7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ht="21.7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ht="21.7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ht="21.7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ht="21.7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ht="21.7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ht="21.7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ht="21.7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ht="21.7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ht="21.7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ht="21.7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ht="21.7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ht="21.7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ht="21.7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ht="21.7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ht="21.7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ht="21.7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ht="21.7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ht="21.7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ht="21.7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ht="21.7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ht="21.7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ht="21.7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ht="21.7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ht="21.7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ht="21.7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ht="21.7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ht="21.7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ht="21.7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ht="21.7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ht="21.7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ht="21.7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ht="21.7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ht="21.7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ht="21.7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ht="21.7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ht="21.7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ht="21.7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ht="21.7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ht="21.7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ht="21.7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ht="21.7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ht="21.7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ht="21.7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ht="21.7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ht="21.7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ht="21.7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ht="21.7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ht="21.7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ht="21.7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ht="21.7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ht="21.7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ht="21.7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ht="21.7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ht="21.7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ht="21.7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ht="21.7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ht="21.7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ht="21.7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ht="21.7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ht="21.7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ht="21.7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ht="21.7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ht="21.7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ht="21.7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ht="21.7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ht="21.7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ht="21.7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ht="21.7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ht="21.7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</sheetData>
  <mergeCells count="57">
    <mergeCell ref="A131:A137"/>
    <mergeCell ref="A143:A146"/>
    <mergeCell ref="A157:A159"/>
    <mergeCell ref="A89:A91"/>
    <mergeCell ref="A92:A94"/>
    <mergeCell ref="A95:A97"/>
    <mergeCell ref="A98:A100"/>
    <mergeCell ref="A103:A105"/>
    <mergeCell ref="A108:A110"/>
    <mergeCell ref="A111:A113"/>
    <mergeCell ref="A160:A162"/>
    <mergeCell ref="A169:A171"/>
    <mergeCell ref="A172:A174"/>
    <mergeCell ref="A179:A181"/>
    <mergeCell ref="A183:A185"/>
    <mergeCell ref="H6:H7"/>
    <mergeCell ref="F8:H8"/>
    <mergeCell ref="D6:D7"/>
    <mergeCell ref="D9:D11"/>
    <mergeCell ref="F1:H1"/>
    <mergeCell ref="A2:F2"/>
    <mergeCell ref="A6:C7"/>
    <mergeCell ref="E6:E7"/>
    <mergeCell ref="F6:F7"/>
    <mergeCell ref="G6:G7"/>
    <mergeCell ref="A9:A11"/>
    <mergeCell ref="D24:D26"/>
    <mergeCell ref="D27:D29"/>
    <mergeCell ref="D30:D32"/>
    <mergeCell ref="A12:A14"/>
    <mergeCell ref="D12:D14"/>
    <mergeCell ref="A15:A17"/>
    <mergeCell ref="D15:D17"/>
    <mergeCell ref="A18:A20"/>
    <mergeCell ref="D18:D20"/>
    <mergeCell ref="D21:D23"/>
    <mergeCell ref="A21:A23"/>
    <mergeCell ref="A24:A26"/>
    <mergeCell ref="A27:A29"/>
    <mergeCell ref="A30:A32"/>
    <mergeCell ref="A33:A35"/>
    <mergeCell ref="A39:A41"/>
    <mergeCell ref="A43:A48"/>
    <mergeCell ref="A115:A118"/>
    <mergeCell ref="A125:A127"/>
    <mergeCell ref="A83:A85"/>
    <mergeCell ref="A86:A88"/>
    <mergeCell ref="A49:A57"/>
    <mergeCell ref="A59:A64"/>
    <mergeCell ref="A65:A73"/>
    <mergeCell ref="A74:A78"/>
    <mergeCell ref="A79:A81"/>
    <mergeCell ref="C189:F189"/>
    <mergeCell ref="C190:F190"/>
    <mergeCell ref="C191:F191"/>
    <mergeCell ref="C192:F192"/>
    <mergeCell ref="C194:F194"/>
  </mergeCells>
  <conditionalFormatting sqref="H9:H30 H33 H36:H37 H39 H43 H49 H59 H65 H74 H79 H83 H86 H89 H92 H95 H98 H101 H103 H106 H108 H111 H114:H115 H120:H123 H125 H129:H131 H139:H140 H143 H154 H157 H160 H168:H169 H172 H175:H179 H182 H186">
    <cfRule type="cellIs" dxfId="11" priority="1" operator="equal">
      <formula>"G"</formula>
    </cfRule>
    <cfRule type="cellIs" dxfId="10" priority="2" operator="equal">
      <formula>"R"</formula>
    </cfRule>
    <cfRule type="cellIs" dxfId="9" priority="3" operator="equal">
      <formula>"Y"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822"/>
  <sheetViews>
    <sheetView workbookViewId="0"/>
  </sheetViews>
  <sheetFormatPr defaultColWidth="12.5703125" defaultRowHeight="15.75" customHeight="1"/>
  <cols>
    <col min="1" max="1" width="7.42578125" customWidth="1"/>
    <col min="3" max="3" width="55.140625" customWidth="1"/>
    <col min="5" max="5" width="15" customWidth="1"/>
    <col min="6" max="6" width="18.5703125" customWidth="1"/>
    <col min="7" max="7" width="15.42578125" customWidth="1"/>
    <col min="8" max="8" width="15.5703125" customWidth="1"/>
  </cols>
  <sheetData>
    <row r="1" spans="1:20" ht="21.75">
      <c r="A1" s="165"/>
      <c r="B1" s="69"/>
      <c r="F1" s="422" t="s">
        <v>580</v>
      </c>
      <c r="G1" s="402"/>
      <c r="H1" s="403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23.25">
      <c r="A2" s="405" t="s">
        <v>566</v>
      </c>
      <c r="B2" s="384"/>
      <c r="C2" s="384"/>
      <c r="D2" s="384"/>
      <c r="E2" s="384"/>
      <c r="F2" s="384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23.25">
      <c r="A3" s="72"/>
      <c r="B3" s="72" t="s">
        <v>84</v>
      </c>
      <c r="C3" s="167" t="str">
        <f>'เอกสารหมายเลข 1'!C3</f>
        <v>สถาบันโภชนาการ</v>
      </c>
      <c r="D3" s="75"/>
      <c r="E3" s="75"/>
      <c r="F3" s="7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21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21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2.5" customHeight="1">
      <c r="A6" s="426" t="s">
        <v>57</v>
      </c>
      <c r="B6" s="400"/>
      <c r="C6" s="397"/>
      <c r="D6" s="424" t="s">
        <v>21</v>
      </c>
      <c r="E6" s="425" t="s">
        <v>182</v>
      </c>
      <c r="F6" s="408" t="s">
        <v>581</v>
      </c>
      <c r="G6" s="408" t="s">
        <v>568</v>
      </c>
      <c r="H6" s="408" t="s">
        <v>569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ht="30.75" customHeight="1">
      <c r="A7" s="427"/>
      <c r="B7" s="413"/>
      <c r="C7" s="414"/>
      <c r="D7" s="409"/>
      <c r="E7" s="409"/>
      <c r="F7" s="409"/>
      <c r="G7" s="409"/>
      <c r="H7" s="409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</row>
    <row r="8" spans="1:20" ht="21.75">
      <c r="A8" s="32" t="s">
        <v>80</v>
      </c>
      <c r="B8" s="161"/>
      <c r="C8" s="161"/>
      <c r="D8" s="161"/>
      <c r="E8" s="161"/>
      <c r="F8" s="471"/>
      <c r="G8" s="400"/>
      <c r="H8" s="400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0" ht="21.75">
      <c r="A9" s="416" t="s">
        <v>183</v>
      </c>
      <c r="B9" s="89" t="s">
        <v>184</v>
      </c>
      <c r="C9" s="90" t="s">
        <v>81</v>
      </c>
      <c r="D9" s="415" t="s">
        <v>82</v>
      </c>
      <c r="E9" s="89">
        <f ca="1">'เอกสารหมายเลข 1'!G10</f>
        <v>50</v>
      </c>
      <c r="F9" s="89">
        <f>'เอกสารหมายเลข 2'!P9</f>
        <v>51</v>
      </c>
      <c r="G9" s="172">
        <f t="shared" ref="G9:G30" ca="1" si="0">IF(E9=""," ",IF(E9="N/A","N/A",IF(E9="N/T","N/T",(F9/E9)*100)))</f>
        <v>102</v>
      </c>
      <c r="H9" s="89" t="str">
        <f t="shared" ref="H9:H30" ca="1" si="1">IF(G9=""," ",IF(G9="N/A","N/A",IF(G9="N/T","N/T",IF(G9&gt;=90,"G",IF(G9&gt;=70,"Y","R")))))</f>
        <v>G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</row>
    <row r="10" spans="1:20" ht="21.75" hidden="1">
      <c r="A10" s="392"/>
      <c r="B10" s="168" t="s">
        <v>185</v>
      </c>
      <c r="C10" s="169" t="s">
        <v>186</v>
      </c>
      <c r="D10" s="392"/>
      <c r="E10" s="168">
        <f ca="1">'เอกสารหมายเลข 1'!G10</f>
        <v>50</v>
      </c>
      <c r="F10" s="168">
        <f>'เอกสารหมายเลข 2'!P10</f>
        <v>0</v>
      </c>
      <c r="G10" s="168">
        <f t="shared" ca="1" si="0"/>
        <v>0</v>
      </c>
      <c r="H10" s="168" t="str">
        <f t="shared" ca="1" si="1"/>
        <v>R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</row>
    <row r="11" spans="1:20" ht="21.75" hidden="1">
      <c r="A11" s="409"/>
      <c r="B11" s="168" t="s">
        <v>187</v>
      </c>
      <c r="C11" s="169" t="s">
        <v>188</v>
      </c>
      <c r="D11" s="409"/>
      <c r="E11" s="168">
        <f ca="1">'เอกสารหมายเลข 1'!G11</f>
        <v>20</v>
      </c>
      <c r="F11" s="168">
        <f>'เอกสารหมายเลข 2'!P11</f>
        <v>0</v>
      </c>
      <c r="G11" s="168">
        <f t="shared" ca="1" si="0"/>
        <v>0</v>
      </c>
      <c r="H11" s="168" t="str">
        <f t="shared" ca="1" si="1"/>
        <v>R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1:20" ht="21.75">
      <c r="A12" s="416" t="s">
        <v>189</v>
      </c>
      <c r="B12" s="89" t="s">
        <v>190</v>
      </c>
      <c r="C12" s="90" t="s">
        <v>86</v>
      </c>
      <c r="D12" s="415" t="s">
        <v>82</v>
      </c>
      <c r="E12" s="89">
        <f ca="1">'เอกสารหมายเลข 1'!G13</f>
        <v>40</v>
      </c>
      <c r="F12" s="89">
        <f>'เอกสารหมายเลข 2'!P12</f>
        <v>44</v>
      </c>
      <c r="G12" s="89">
        <f t="shared" ca="1" si="0"/>
        <v>110.00000000000001</v>
      </c>
      <c r="H12" s="89" t="str">
        <f t="shared" ca="1" si="1"/>
        <v>G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0" ht="21.75" hidden="1">
      <c r="A13" s="392"/>
      <c r="B13" s="168" t="s">
        <v>191</v>
      </c>
      <c r="C13" s="169" t="s">
        <v>186</v>
      </c>
      <c r="D13" s="392"/>
      <c r="E13" s="168">
        <f ca="1">'เอกสารหมายเลข 1'!G14</f>
        <v>15</v>
      </c>
      <c r="F13" s="168">
        <f>'เอกสารหมายเลข 2'!P13</f>
        <v>0</v>
      </c>
      <c r="G13" s="168">
        <f t="shared" ca="1" si="0"/>
        <v>0</v>
      </c>
      <c r="H13" s="168" t="str">
        <f t="shared" ca="1" si="1"/>
        <v>R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1:20" ht="21.75" hidden="1">
      <c r="A14" s="409"/>
      <c r="B14" s="168" t="s">
        <v>192</v>
      </c>
      <c r="C14" s="169" t="s">
        <v>188</v>
      </c>
      <c r="D14" s="409"/>
      <c r="E14" s="168">
        <f ca="1">'เอกสารหมายเลข 1'!G15</f>
        <v>1.5</v>
      </c>
      <c r="F14" s="168">
        <f>'เอกสารหมายเลข 2'!P14</f>
        <v>0</v>
      </c>
      <c r="G14" s="168">
        <f t="shared" ca="1" si="0"/>
        <v>0</v>
      </c>
      <c r="H14" s="168" t="str">
        <f t="shared" ca="1" si="1"/>
        <v>R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1:20" ht="21.75">
      <c r="A15" s="416" t="s">
        <v>193</v>
      </c>
      <c r="B15" s="89" t="s">
        <v>194</v>
      </c>
      <c r="C15" s="90" t="s">
        <v>87</v>
      </c>
      <c r="D15" s="415" t="s">
        <v>84</v>
      </c>
      <c r="E15" s="77" t="str">
        <f ca="1">'เอกสารหมายเลข 1'!G16</f>
        <v/>
      </c>
      <c r="F15" s="172">
        <f>'เอกสารหมายเลข 2'!P15</f>
        <v>1.2222222222222223</v>
      </c>
      <c r="G15" s="89" t="str">
        <f t="shared" ca="1" si="0"/>
        <v xml:space="preserve"> </v>
      </c>
      <c r="H15" s="89" t="str">
        <f t="shared" ca="1" si="1"/>
        <v>G</v>
      </c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1:20" ht="21.75" hidden="1">
      <c r="A16" s="392"/>
      <c r="B16" s="168" t="s">
        <v>195</v>
      </c>
      <c r="C16" s="169" t="s">
        <v>186</v>
      </c>
      <c r="D16" s="392"/>
      <c r="E16" s="79" t="str">
        <f ca="1">'เอกสารหมายเลข 1'!G17</f>
        <v/>
      </c>
      <c r="F16" s="210">
        <f>'เอกสารหมายเลข 2'!P16</f>
        <v>0</v>
      </c>
      <c r="G16" s="210" t="str">
        <f t="shared" ca="1" si="0"/>
        <v xml:space="preserve"> </v>
      </c>
      <c r="H16" s="89" t="str">
        <f t="shared" ca="1" si="1"/>
        <v>G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20" ht="21.75" hidden="1">
      <c r="A17" s="409"/>
      <c r="B17" s="168" t="s">
        <v>196</v>
      </c>
      <c r="C17" s="169" t="s">
        <v>188</v>
      </c>
      <c r="D17" s="409"/>
      <c r="E17" s="81">
        <f ca="1">'เอกสารหมายเลข 1'!G18</f>
        <v>15</v>
      </c>
      <c r="F17" s="210">
        <f>'เอกสารหมายเลข 2'!P17</f>
        <v>0</v>
      </c>
      <c r="G17" s="210">
        <f t="shared" ca="1" si="0"/>
        <v>0</v>
      </c>
      <c r="H17" s="89" t="str">
        <f t="shared" ca="1" si="1"/>
        <v>R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</row>
    <row r="18" spans="1:20" ht="21.75">
      <c r="A18" s="416" t="s">
        <v>197</v>
      </c>
      <c r="B18" s="89" t="s">
        <v>198</v>
      </c>
      <c r="C18" s="90" t="s">
        <v>89</v>
      </c>
      <c r="D18" s="415" t="s">
        <v>82</v>
      </c>
      <c r="E18" s="89">
        <f ca="1">'เอกสารหมายเลข 1'!G19</f>
        <v>12</v>
      </c>
      <c r="F18" s="89">
        <f>'เอกสารหมายเลข 2'!P18</f>
        <v>15</v>
      </c>
      <c r="G18" s="89">
        <f t="shared" ca="1" si="0"/>
        <v>125</v>
      </c>
      <c r="H18" s="89" t="str">
        <f t="shared" ca="1" si="1"/>
        <v>G</v>
      </c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1:20" ht="21.75" hidden="1">
      <c r="A19" s="392"/>
      <c r="B19" s="168" t="s">
        <v>199</v>
      </c>
      <c r="C19" s="169" t="s">
        <v>186</v>
      </c>
      <c r="D19" s="392"/>
      <c r="E19" s="168">
        <f ca="1">'เอกสารหมายเลข 1'!G20</f>
        <v>3</v>
      </c>
      <c r="F19" s="168">
        <f>'เอกสารหมายเลข 2'!P19</f>
        <v>0</v>
      </c>
      <c r="G19" s="168">
        <f t="shared" ca="1" si="0"/>
        <v>0</v>
      </c>
      <c r="H19" s="168" t="str">
        <f t="shared" ca="1" si="1"/>
        <v>R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</row>
    <row r="20" spans="1:20" ht="21.75" hidden="1">
      <c r="A20" s="409"/>
      <c r="B20" s="168" t="s">
        <v>200</v>
      </c>
      <c r="C20" s="169" t="s">
        <v>188</v>
      </c>
      <c r="D20" s="409"/>
      <c r="E20" s="168">
        <f ca="1">'เอกสารหมายเลข 1'!G21</f>
        <v>2</v>
      </c>
      <c r="F20" s="168">
        <f>'เอกสารหมายเลข 2'!P20</f>
        <v>0</v>
      </c>
      <c r="G20" s="168">
        <f t="shared" ca="1" si="0"/>
        <v>0</v>
      </c>
      <c r="H20" s="168" t="str">
        <f t="shared" ca="1" si="1"/>
        <v>R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</row>
    <row r="21" spans="1:20" ht="21.75">
      <c r="A21" s="416" t="s">
        <v>201</v>
      </c>
      <c r="B21" s="89" t="s">
        <v>202</v>
      </c>
      <c r="C21" s="90" t="s">
        <v>90</v>
      </c>
      <c r="D21" s="415" t="s">
        <v>82</v>
      </c>
      <c r="E21" s="89">
        <f ca="1">'เอกสารหมายเลข 1'!G22</f>
        <v>2</v>
      </c>
      <c r="F21" s="89">
        <f>'เอกสารหมายเลข 2'!P21</f>
        <v>0</v>
      </c>
      <c r="G21" s="89">
        <f t="shared" ca="1" si="0"/>
        <v>0</v>
      </c>
      <c r="H21" s="89" t="str">
        <f t="shared" ca="1" si="1"/>
        <v>R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  <row r="22" spans="1:20" ht="21.75" hidden="1">
      <c r="A22" s="392"/>
      <c r="B22" s="168" t="s">
        <v>203</v>
      </c>
      <c r="C22" s="169" t="s">
        <v>186</v>
      </c>
      <c r="D22" s="392"/>
      <c r="E22" s="168">
        <f ca="1">'เอกสารหมายเลข 1'!G23</f>
        <v>0</v>
      </c>
      <c r="F22" s="168">
        <f>'เอกสารหมายเลข 2'!P22</f>
        <v>0</v>
      </c>
      <c r="G22" s="168" t="e">
        <f t="shared" ca="1" si="0"/>
        <v>#DIV/0!</v>
      </c>
      <c r="H22" s="168" t="e">
        <f t="shared" ca="1" si="1"/>
        <v>#DIV/0!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</row>
    <row r="23" spans="1:20" ht="21.75" hidden="1">
      <c r="A23" s="409"/>
      <c r="B23" s="168" t="s">
        <v>204</v>
      </c>
      <c r="C23" s="169" t="s">
        <v>188</v>
      </c>
      <c r="D23" s="409"/>
      <c r="E23" s="168">
        <f ca="1">'เอกสารหมายเลข 1'!G24</f>
        <v>40</v>
      </c>
      <c r="F23" s="168">
        <f>'เอกสารหมายเลข 2'!P23</f>
        <v>0</v>
      </c>
      <c r="G23" s="168">
        <f t="shared" ca="1" si="0"/>
        <v>0</v>
      </c>
      <c r="H23" s="168" t="str">
        <f t="shared" ca="1" si="1"/>
        <v>R</v>
      </c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1:20" ht="21.75">
      <c r="A24" s="416" t="s">
        <v>205</v>
      </c>
      <c r="B24" s="89" t="s">
        <v>206</v>
      </c>
      <c r="C24" s="90" t="s">
        <v>91</v>
      </c>
      <c r="D24" s="415" t="s">
        <v>82</v>
      </c>
      <c r="E24" s="89">
        <f ca="1">'เอกสารหมายเลข 1'!G25</f>
        <v>30</v>
      </c>
      <c r="F24" s="89">
        <f>'เอกสารหมายเลข 2'!P24</f>
        <v>20</v>
      </c>
      <c r="G24" s="89">
        <f t="shared" ca="1" si="0"/>
        <v>66.666666666666657</v>
      </c>
      <c r="H24" s="89" t="str">
        <f t="shared" ca="1" si="1"/>
        <v>R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</row>
    <row r="25" spans="1:20" ht="21.75" hidden="1">
      <c r="A25" s="392"/>
      <c r="B25" s="168" t="s">
        <v>207</v>
      </c>
      <c r="C25" s="169" t="s">
        <v>186</v>
      </c>
      <c r="D25" s="392"/>
      <c r="E25" s="168">
        <f ca="1">'เอกสารหมายเลข 1'!G26</f>
        <v>10</v>
      </c>
      <c r="F25" s="168">
        <f>'เอกสารหมายเลข 2'!P25</f>
        <v>0</v>
      </c>
      <c r="G25" s="168">
        <f t="shared" ca="1" si="0"/>
        <v>0</v>
      </c>
      <c r="H25" s="168" t="str">
        <f t="shared" ca="1" si="1"/>
        <v>R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1:20" ht="21.75" hidden="1">
      <c r="A26" s="409"/>
      <c r="B26" s="168" t="s">
        <v>208</v>
      </c>
      <c r="C26" s="169" t="s">
        <v>188</v>
      </c>
      <c r="D26" s="409"/>
      <c r="E26" s="168">
        <f ca="1">'เอกสารหมายเลข 1'!G27</f>
        <v>3</v>
      </c>
      <c r="F26" s="168">
        <f>'เอกสารหมายเลข 2'!P26</f>
        <v>0</v>
      </c>
      <c r="G26" s="168">
        <f t="shared" ca="1" si="0"/>
        <v>0</v>
      </c>
      <c r="H26" s="168" t="str">
        <f t="shared" ca="1" si="1"/>
        <v>R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</row>
    <row r="27" spans="1:20" ht="21.75">
      <c r="A27" s="416" t="s">
        <v>209</v>
      </c>
      <c r="B27" s="89" t="s">
        <v>210</v>
      </c>
      <c r="C27" s="90" t="s">
        <v>92</v>
      </c>
      <c r="D27" s="415" t="s">
        <v>82</v>
      </c>
      <c r="E27" s="89">
        <f ca="1">'เอกสารหมายเลข 1'!G28</f>
        <v>2</v>
      </c>
      <c r="F27" s="89">
        <f>'เอกสารหมายเลข 2'!P27</f>
        <v>0</v>
      </c>
      <c r="G27" s="89">
        <f t="shared" ca="1" si="0"/>
        <v>0</v>
      </c>
      <c r="H27" s="89" t="str">
        <f t="shared" ca="1" si="1"/>
        <v>R</v>
      </c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20" ht="21.75" hidden="1">
      <c r="A28" s="392"/>
      <c r="B28" s="168" t="s">
        <v>211</v>
      </c>
      <c r="C28" s="169" t="s">
        <v>186</v>
      </c>
      <c r="D28" s="392"/>
      <c r="E28" s="168">
        <f ca="1">'เอกสารหมายเลข 1'!G29</f>
        <v>1</v>
      </c>
      <c r="F28" s="168">
        <f>'เอกสารหมายเลข 2'!P28</f>
        <v>0</v>
      </c>
      <c r="G28" s="168">
        <f t="shared" ca="1" si="0"/>
        <v>0</v>
      </c>
      <c r="H28" s="168" t="str">
        <f t="shared" ca="1" si="1"/>
        <v>R</v>
      </c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1:20" ht="21.75" hidden="1">
      <c r="A29" s="409"/>
      <c r="B29" s="168" t="s">
        <v>212</v>
      </c>
      <c r="C29" s="169" t="s">
        <v>188</v>
      </c>
      <c r="D29" s="409"/>
      <c r="E29" s="168">
        <f ca="1">'เอกสารหมายเลข 1'!G30</f>
        <v>60</v>
      </c>
      <c r="F29" s="168">
        <f>'เอกสารหมายเลข 2'!P29</f>
        <v>0</v>
      </c>
      <c r="G29" s="168">
        <f t="shared" ca="1" si="0"/>
        <v>0</v>
      </c>
      <c r="H29" s="168" t="str">
        <f t="shared" ca="1" si="1"/>
        <v>R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20" ht="21.75">
      <c r="A30" s="416" t="s">
        <v>213</v>
      </c>
      <c r="B30" s="89" t="s">
        <v>214</v>
      </c>
      <c r="C30" s="90" t="s">
        <v>93</v>
      </c>
      <c r="D30" s="415" t="s">
        <v>82</v>
      </c>
      <c r="E30" s="89">
        <f ca="1">'เอกสารหมายเลข 1'!G31</f>
        <v>50</v>
      </c>
      <c r="F30" s="89">
        <f>'เอกสารหมายเลข 2'!P30</f>
        <v>30</v>
      </c>
      <c r="G30" s="89">
        <f t="shared" ca="1" si="0"/>
        <v>60</v>
      </c>
      <c r="H30" s="89" t="str">
        <f t="shared" ca="1" si="1"/>
        <v>R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20" ht="21.75" hidden="1">
      <c r="A31" s="392"/>
      <c r="B31" s="168" t="s">
        <v>215</v>
      </c>
      <c r="C31" s="169" t="s">
        <v>186</v>
      </c>
      <c r="D31" s="392"/>
      <c r="E31" s="84">
        <f ca="1">'เอกสารหมายเลข 1'!G31</f>
        <v>50</v>
      </c>
      <c r="F31" s="84">
        <f>'เอกสารหมายเลข 2'!P31</f>
        <v>0</v>
      </c>
      <c r="G31" s="84"/>
      <c r="H31" s="84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ht="21.75" hidden="1">
      <c r="A32" s="409"/>
      <c r="B32" s="168" t="s">
        <v>216</v>
      </c>
      <c r="C32" s="169" t="s">
        <v>188</v>
      </c>
      <c r="D32" s="409"/>
      <c r="E32" s="81">
        <f ca="1">'เอกสารหมายเลข 1'!G32</f>
        <v>10</v>
      </c>
      <c r="F32" s="81">
        <f>'เอกสารหมายเลข 2'!P32</f>
        <v>0</v>
      </c>
      <c r="G32" s="81"/>
      <c r="H32" s="81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0" ht="21.75">
      <c r="A33" s="420" t="s">
        <v>217</v>
      </c>
      <c r="B33" s="77" t="s">
        <v>218</v>
      </c>
      <c r="C33" s="83" t="s">
        <v>94</v>
      </c>
      <c r="D33" s="38" t="s">
        <v>95</v>
      </c>
      <c r="E33" s="77">
        <f ca="1">'เอกสารหมายเลข 1'!G33</f>
        <v>5</v>
      </c>
      <c r="F33" s="101">
        <f>'เอกสารหมายเลข 2'!P33</f>
        <v>27.777777777777779</v>
      </c>
      <c r="G33" s="101">
        <f ca="1">IF(E33=""," ",IF(E33="N/A","N/A",IF(E33="N/T","N/T",(F33/E33)*100)))</f>
        <v>555.55555555555554</v>
      </c>
      <c r="H33" s="101" t="str">
        <f ca="1">IF(G33=""," ",IF(G33="N/A","N/A",IF(G33="N/T","N/T",IF(G33&gt;=90,"G",IF(G33&gt;=70,"Y","R")))))</f>
        <v>G</v>
      </c>
      <c r="I33" s="166"/>
      <c r="J33" s="166"/>
      <c r="K33" s="166"/>
      <c r="L33" s="171"/>
      <c r="M33" s="166"/>
      <c r="N33" s="166"/>
      <c r="O33" s="166"/>
      <c r="P33" s="166"/>
      <c r="Q33" s="166"/>
      <c r="R33" s="166"/>
      <c r="S33" s="166"/>
      <c r="T33" s="166"/>
    </row>
    <row r="34" spans="1:20" ht="21.75">
      <c r="A34" s="392"/>
      <c r="B34" s="84" t="s">
        <v>219</v>
      </c>
      <c r="C34" s="80" t="s">
        <v>220</v>
      </c>
      <c r="D34" s="79" t="s">
        <v>122</v>
      </c>
      <c r="E34" s="79" t="str">
        <f ca="1">'เอกสารหมายเลข 1'!G34</f>
        <v/>
      </c>
      <c r="F34" s="79">
        <f>'เอกสารหมายเลข 2'!P34</f>
        <v>10</v>
      </c>
      <c r="G34" s="79"/>
      <c r="H34" s="79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1:20" ht="21.75">
      <c r="A35" s="409"/>
      <c r="B35" s="85" t="s">
        <v>221</v>
      </c>
      <c r="C35" s="82" t="s">
        <v>222</v>
      </c>
      <c r="D35" s="81" t="s">
        <v>223</v>
      </c>
      <c r="E35" s="81" t="str">
        <f ca="1">'เอกสารหมายเลข 1'!G35</f>
        <v/>
      </c>
      <c r="F35" s="81">
        <f>'เอกสารหมายเลข 2'!P35</f>
        <v>36</v>
      </c>
      <c r="G35" s="81"/>
      <c r="H35" s="81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:20" ht="21.75">
      <c r="A36" s="88" t="s">
        <v>97</v>
      </c>
      <c r="B36" s="89" t="s">
        <v>224</v>
      </c>
      <c r="C36" s="90" t="s">
        <v>98</v>
      </c>
      <c r="D36" s="89" t="s">
        <v>99</v>
      </c>
      <c r="E36" s="89">
        <f ca="1">'เอกสารหมายเลข 1'!G36</f>
        <v>2</v>
      </c>
      <c r="F36" s="89">
        <f>'เอกสารหมายเลข 2'!P36</f>
        <v>0</v>
      </c>
      <c r="G36" s="89">
        <f t="shared" ref="G36:G37" ca="1" si="2">IF(E36=""," ",IF(E36="N/A","N/A",IF(E36="N/T","N/T",(F36/E36)*100)))</f>
        <v>0</v>
      </c>
      <c r="H36" s="89" t="str">
        <f t="shared" ref="H36:H37" ca="1" si="3">IF(G36=""," ",IF(G36="N/A","N/A",IF(G36="N/T","N/T",IF(G36&gt;=90,"G",IF(G36&gt;=70,"Y","R")))))</f>
        <v>R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:20" ht="21.75">
      <c r="A37" s="88" t="s">
        <v>225</v>
      </c>
      <c r="B37" s="89" t="s">
        <v>226</v>
      </c>
      <c r="C37" s="90" t="s">
        <v>101</v>
      </c>
      <c r="D37" s="89" t="s">
        <v>102</v>
      </c>
      <c r="E37" s="91">
        <f ca="1">'เอกสารหมายเลข 1'!G37</f>
        <v>300000</v>
      </c>
      <c r="F37" s="89">
        <f>'เอกสารหมายเลข 2'!P37</f>
        <v>0</v>
      </c>
      <c r="G37" s="89">
        <f t="shared" ca="1" si="2"/>
        <v>0</v>
      </c>
      <c r="H37" s="89" t="str">
        <f t="shared" ca="1" si="3"/>
        <v>R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1:20" ht="21.75">
      <c r="A38" s="92" t="s">
        <v>103</v>
      </c>
      <c r="B38" s="173"/>
      <c r="C38" s="173"/>
      <c r="D38" s="173"/>
      <c r="E38" s="173"/>
      <c r="F38" s="173"/>
      <c r="G38" s="173"/>
      <c r="H38" s="174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</row>
    <row r="39" spans="1:20" ht="21.75">
      <c r="A39" s="416" t="s">
        <v>227</v>
      </c>
      <c r="B39" s="94" t="s">
        <v>228</v>
      </c>
      <c r="C39" s="95" t="s">
        <v>104</v>
      </c>
      <c r="D39" s="96" t="s">
        <v>95</v>
      </c>
      <c r="E39" s="94">
        <f ca="1">'เอกสารหมายเลข 1'!G39</f>
        <v>7</v>
      </c>
      <c r="F39" s="175" t="e">
        <f>'เอกสารหมายเลข 2'!P39</f>
        <v>#DIV/0!</v>
      </c>
      <c r="G39" s="175" t="e">
        <f ca="1">IF(E39=""," ",IF(E39="N/A","N/A",IF(E39="N/T","N/T",(F39/E39)*100)))</f>
        <v>#DIV/0!</v>
      </c>
      <c r="H39" s="175" t="e">
        <f ca="1">IF(G39=""," ",IF(G39="N/A","N/A",IF(G39="N/T","N/T",IF(G39&gt;=90,"G",IF(G39&gt;=70,"Y","R")))))</f>
        <v>#DIV/0!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</row>
    <row r="40" spans="1:20" ht="21.75">
      <c r="A40" s="392"/>
      <c r="B40" s="79" t="s">
        <v>229</v>
      </c>
      <c r="C40" s="80" t="s">
        <v>230</v>
      </c>
      <c r="D40" s="79" t="s">
        <v>122</v>
      </c>
      <c r="E40" s="79" t="str">
        <f ca="1">'เอกสารหมายเลข 1'!G40</f>
        <v>-</v>
      </c>
      <c r="F40" s="79">
        <f>'เอกสารหมายเลข 2'!P40</f>
        <v>0</v>
      </c>
      <c r="G40" s="79"/>
      <c r="H40" s="79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20" ht="21.75">
      <c r="A41" s="409"/>
      <c r="B41" s="81" t="s">
        <v>231</v>
      </c>
      <c r="C41" s="82" t="s">
        <v>232</v>
      </c>
      <c r="D41" s="81" t="s">
        <v>122</v>
      </c>
      <c r="E41" s="81" t="str">
        <f ca="1">'เอกสารหมายเลข 1'!G41</f>
        <v>-</v>
      </c>
      <c r="F41" s="81">
        <f>'เอกสารหมายเลข 2'!P41</f>
        <v>0</v>
      </c>
      <c r="G41" s="81"/>
      <c r="H41" s="81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1:20" ht="21.75">
      <c r="A42" s="99" t="s">
        <v>233</v>
      </c>
      <c r="B42" s="77" t="s">
        <v>234</v>
      </c>
      <c r="C42" s="78" t="s">
        <v>107</v>
      </c>
      <c r="D42" s="100" t="s">
        <v>95</v>
      </c>
      <c r="E42" s="101">
        <f ca="1">'เอกสารหมายเลข 1'!G42</f>
        <v>0.3</v>
      </c>
      <c r="F42" s="101">
        <f>'เอกสารหมายเลข 2'!P42</f>
        <v>0</v>
      </c>
      <c r="G42" s="101">
        <f t="shared" ref="G42:G43" ca="1" si="4">IF(E42=""," ",IF(E42="N/A","N/A",IF(E42="N/T","N/T",(F42/E42)*100)))</f>
        <v>0</v>
      </c>
      <c r="H42" s="101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1:20" ht="21.75">
      <c r="A43" s="418" t="s">
        <v>235</v>
      </c>
      <c r="B43" s="103" t="s">
        <v>236</v>
      </c>
      <c r="C43" s="104" t="s">
        <v>237</v>
      </c>
      <c r="D43" s="105" t="s">
        <v>95</v>
      </c>
      <c r="E43" s="106" t="str">
        <f ca="1">'เอกสารหมายเลข 1'!G43</f>
        <v>N/A</v>
      </c>
      <c r="F43" s="106">
        <f>'เอกสารหมายเลข 2'!P43</f>
        <v>0</v>
      </c>
      <c r="G43" s="106" t="str">
        <f t="shared" ca="1" si="4"/>
        <v>N/A</v>
      </c>
      <c r="H43" s="106" t="str">
        <f ca="1">IF(G43=""," ",IF(G43="N/A","N/A",IF(G43="N/T","N/T",IF(G43&gt;=90,"G",IF(G43&gt;=70,"Y","R")))))</f>
        <v>N/A</v>
      </c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</row>
    <row r="44" spans="1:20" ht="21.75">
      <c r="A44" s="392"/>
      <c r="B44" s="103" t="s">
        <v>238</v>
      </c>
      <c r="C44" s="104" t="s">
        <v>239</v>
      </c>
      <c r="D44" s="105" t="s">
        <v>240</v>
      </c>
      <c r="E44" s="103" t="str">
        <f ca="1">'เอกสารหมายเลข 1'!G44</f>
        <v>N/A</v>
      </c>
      <c r="F44" s="103">
        <f>'เอกสารหมายเลข 2'!P44</f>
        <v>0</v>
      </c>
      <c r="G44" s="103"/>
      <c r="H44" s="103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1:20" ht="21.75">
      <c r="A45" s="392"/>
      <c r="B45" s="103" t="s">
        <v>241</v>
      </c>
      <c r="C45" s="104" t="s">
        <v>242</v>
      </c>
      <c r="D45" s="107"/>
      <c r="E45" s="108">
        <f>'เอกสารหมายเลข 1'!G45</f>
        <v>0</v>
      </c>
      <c r="F45" s="108">
        <f>'เอกสารหมายเลข 2'!P45</f>
        <v>0</v>
      </c>
      <c r="G45" s="108"/>
      <c r="H45" s="108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</row>
    <row r="46" spans="1:20" ht="21.75">
      <c r="A46" s="392"/>
      <c r="B46" s="79" t="s">
        <v>243</v>
      </c>
      <c r="C46" s="80" t="s">
        <v>239</v>
      </c>
      <c r="D46" s="109" t="s">
        <v>240</v>
      </c>
      <c r="E46" s="79" t="str">
        <f ca="1">'เอกสารหมายเลข 1'!G46</f>
        <v/>
      </c>
      <c r="F46" s="79">
        <f>'เอกสารหมายเลข 2'!P46</f>
        <v>0</v>
      </c>
      <c r="G46" s="79"/>
      <c r="H46" s="79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</row>
    <row r="47" spans="1:20" ht="21.75">
      <c r="A47" s="392"/>
      <c r="B47" s="103" t="s">
        <v>244</v>
      </c>
      <c r="C47" s="104" t="s">
        <v>258</v>
      </c>
      <c r="D47" s="107"/>
      <c r="E47" s="108">
        <f>'เอกสารหมายเลข 1'!G47</f>
        <v>0</v>
      </c>
      <c r="F47" s="108">
        <f>'เอกสารหมายเลข 2'!P47</f>
        <v>0</v>
      </c>
      <c r="G47" s="108"/>
      <c r="H47" s="108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1:20" ht="21.75">
      <c r="A48" s="419"/>
      <c r="B48" s="79" t="s">
        <v>246</v>
      </c>
      <c r="C48" s="80" t="s">
        <v>239</v>
      </c>
      <c r="D48" s="109" t="s">
        <v>240</v>
      </c>
      <c r="E48" s="79" t="str">
        <f ca="1">'เอกสารหมายเลข 1'!G48</f>
        <v/>
      </c>
      <c r="F48" s="79">
        <f>'เอกสารหมายเลข 2'!P48</f>
        <v>0</v>
      </c>
      <c r="G48" s="79"/>
      <c r="H48" s="79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</row>
    <row r="49" spans="1:20" ht="21.75">
      <c r="A49" s="418" t="s">
        <v>247</v>
      </c>
      <c r="B49" s="103" t="s">
        <v>248</v>
      </c>
      <c r="C49" s="104" t="s">
        <v>249</v>
      </c>
      <c r="D49" s="105" t="s">
        <v>95</v>
      </c>
      <c r="E49" s="106">
        <f ca="1">'เอกสารหมายเลข 1'!G49</f>
        <v>0.42</v>
      </c>
      <c r="F49" s="106">
        <f>'เอกสารหมายเลข 2'!P49</f>
        <v>0</v>
      </c>
      <c r="G49" s="106">
        <f ca="1">IF(E49=""," ",IF(E49="N/A","N/A",IF(E49="N/T","N/T",(F49/E49)*100)))</f>
        <v>0</v>
      </c>
      <c r="H49" s="106" t="str">
        <f ca="1">IF(G49=""," ",IF(G49="N/A","N/A",IF(G49="N/T","N/T",IF(G49&gt;=90,"G",IF(G49&gt;=70,"Y","R")))))</f>
        <v>R</v>
      </c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</row>
    <row r="50" spans="1:20" ht="21.75">
      <c r="A50" s="392"/>
      <c r="B50" s="103" t="s">
        <v>250</v>
      </c>
      <c r="C50" s="104" t="s">
        <v>251</v>
      </c>
      <c r="D50" s="105" t="s">
        <v>240</v>
      </c>
      <c r="E50" s="103">
        <f>'เอกสารหมายเลข 1'!G50</f>
        <v>1</v>
      </c>
      <c r="F50" s="103">
        <f>'เอกสารหมายเลข 2'!P50</f>
        <v>0</v>
      </c>
      <c r="G50" s="103"/>
      <c r="H50" s="103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</row>
    <row r="51" spans="1:20" ht="21.75">
      <c r="A51" s="392"/>
      <c r="B51" s="103" t="s">
        <v>252</v>
      </c>
      <c r="C51" s="104" t="s">
        <v>253</v>
      </c>
      <c r="D51" s="105" t="s">
        <v>240</v>
      </c>
      <c r="E51" s="103" t="str">
        <f>'เอกสารหมายเลข 1'!G51</f>
        <v>-</v>
      </c>
      <c r="F51" s="103">
        <f>'เอกสารหมายเลข 2'!P51</f>
        <v>0</v>
      </c>
      <c r="G51" s="103"/>
      <c r="H51" s="103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</row>
    <row r="52" spans="1:20" ht="21.75">
      <c r="A52" s="392"/>
      <c r="B52" s="103" t="s">
        <v>254</v>
      </c>
      <c r="C52" s="104" t="s">
        <v>242</v>
      </c>
      <c r="D52" s="107"/>
      <c r="E52" s="108">
        <f>'เอกสารหมายเลข 1'!G52</f>
        <v>0</v>
      </c>
      <c r="F52" s="108">
        <f>'เอกสารหมายเลข 2'!P52</f>
        <v>0</v>
      </c>
      <c r="G52" s="108"/>
      <c r="H52" s="108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</row>
    <row r="53" spans="1:20" ht="21.75">
      <c r="A53" s="392"/>
      <c r="B53" s="79" t="s">
        <v>255</v>
      </c>
      <c r="C53" s="80" t="s">
        <v>251</v>
      </c>
      <c r="D53" s="109" t="s">
        <v>240</v>
      </c>
      <c r="E53" s="79">
        <f ca="1">'เอกสารหมายเลข 1'!G53</f>
        <v>1</v>
      </c>
      <c r="F53" s="79">
        <f>'เอกสารหมายเลข 2'!P53</f>
        <v>0</v>
      </c>
      <c r="G53" s="79"/>
      <c r="H53" s="79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</row>
    <row r="54" spans="1:20" ht="21.75">
      <c r="A54" s="392"/>
      <c r="B54" s="79" t="s">
        <v>256</v>
      </c>
      <c r="C54" s="80" t="s">
        <v>253</v>
      </c>
      <c r="D54" s="109" t="s">
        <v>240</v>
      </c>
      <c r="E54" s="79" t="str">
        <f ca="1">'เอกสารหมายเลข 1'!G54</f>
        <v>-</v>
      </c>
      <c r="F54" s="79">
        <f>'เอกสารหมายเลข 2'!P54</f>
        <v>0</v>
      </c>
      <c r="G54" s="79"/>
      <c r="H54" s="79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</row>
    <row r="55" spans="1:20" ht="21.75">
      <c r="A55" s="392"/>
      <c r="B55" s="103" t="s">
        <v>257</v>
      </c>
      <c r="C55" s="104" t="s">
        <v>258</v>
      </c>
      <c r="D55" s="107"/>
      <c r="E55" s="108">
        <f>'เอกสารหมายเลข 1'!G55</f>
        <v>0</v>
      </c>
      <c r="F55" s="108">
        <f>'เอกสารหมายเลข 2'!P55</f>
        <v>0</v>
      </c>
      <c r="G55" s="108"/>
      <c r="H55" s="108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</row>
    <row r="56" spans="1:20" ht="21.75">
      <c r="A56" s="392"/>
      <c r="B56" s="79" t="s">
        <v>259</v>
      </c>
      <c r="C56" s="80" t="s">
        <v>251</v>
      </c>
      <c r="D56" s="109" t="s">
        <v>240</v>
      </c>
      <c r="E56" s="79" t="str">
        <f ca="1">'เอกสารหมายเลข 1'!G56</f>
        <v>-</v>
      </c>
      <c r="F56" s="79">
        <f>'เอกสารหมายเลข 2'!P56</f>
        <v>0</v>
      </c>
      <c r="G56" s="79"/>
      <c r="H56" s="79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</row>
    <row r="57" spans="1:20" ht="21.75">
      <c r="A57" s="409"/>
      <c r="B57" s="81" t="s">
        <v>260</v>
      </c>
      <c r="C57" s="82" t="s">
        <v>253</v>
      </c>
      <c r="D57" s="110" t="s">
        <v>240</v>
      </c>
      <c r="E57" s="81" t="str">
        <f ca="1">'เอกสารหมายเลข 1'!G57</f>
        <v>-</v>
      </c>
      <c r="F57" s="81">
        <f>'เอกสารหมายเลข 2'!P57</f>
        <v>0</v>
      </c>
      <c r="G57" s="81"/>
      <c r="H57" s="81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</row>
    <row r="58" spans="1:20" ht="21.75">
      <c r="A58" s="99" t="s">
        <v>261</v>
      </c>
      <c r="B58" s="77" t="s">
        <v>262</v>
      </c>
      <c r="C58" s="78" t="s">
        <v>109</v>
      </c>
      <c r="D58" s="100" t="s">
        <v>95</v>
      </c>
      <c r="E58" s="101">
        <f ca="1">'เอกสารหมายเลข 1'!G58</f>
        <v>0.91</v>
      </c>
      <c r="F58" s="101">
        <f>'เอกสารหมายเลข 2'!P58</f>
        <v>0.6097560975609756</v>
      </c>
      <c r="G58" s="101">
        <f t="shared" ref="G58:G59" ca="1" si="5">IF(E58=""," ",IF(E58="N/A","N/A",IF(E58="N/T","N/T",(F58/E58)*100)))</f>
        <v>67.006164567140175</v>
      </c>
      <c r="H58" s="101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</row>
    <row r="59" spans="1:20" ht="21.75">
      <c r="A59" s="418" t="s">
        <v>263</v>
      </c>
      <c r="B59" s="103" t="s">
        <v>264</v>
      </c>
      <c r="C59" s="104" t="s">
        <v>265</v>
      </c>
      <c r="D59" s="105" t="s">
        <v>95</v>
      </c>
      <c r="E59" s="106" t="str">
        <f ca="1">'เอกสารหมายเลข 1'!G59</f>
        <v>N/A</v>
      </c>
      <c r="F59" s="106">
        <f>'เอกสารหมายเลข 2'!P59</f>
        <v>0</v>
      </c>
      <c r="G59" s="106" t="str">
        <f t="shared" ca="1" si="5"/>
        <v>N/A</v>
      </c>
      <c r="H59" s="106" t="str">
        <f ca="1">IF(G59=""," ",IF(G59="N/A","N/A",IF(G59="N/T","N/T",IF(G59&gt;=90,"G",IF(G59&gt;=70,"Y","R")))))</f>
        <v>N/A</v>
      </c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</row>
    <row r="60" spans="1:20" ht="21.75">
      <c r="A60" s="392"/>
      <c r="B60" s="103" t="s">
        <v>266</v>
      </c>
      <c r="C60" s="104" t="s">
        <v>267</v>
      </c>
      <c r="D60" s="105" t="s">
        <v>240</v>
      </c>
      <c r="E60" s="103" t="str">
        <f ca="1">'เอกสารหมายเลข 1'!G60</f>
        <v>N/A</v>
      </c>
      <c r="F60" s="103">
        <f>'เอกสารหมายเลข 2'!P60</f>
        <v>0</v>
      </c>
      <c r="G60" s="103"/>
      <c r="H60" s="103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</row>
    <row r="61" spans="1:20" ht="21.75">
      <c r="A61" s="392"/>
      <c r="B61" s="103" t="s">
        <v>268</v>
      </c>
      <c r="C61" s="104" t="s">
        <v>242</v>
      </c>
      <c r="D61" s="107"/>
      <c r="E61" s="108">
        <f>'เอกสารหมายเลข 1'!G61</f>
        <v>0</v>
      </c>
      <c r="F61" s="108">
        <f>'เอกสารหมายเลข 2'!P61</f>
        <v>0</v>
      </c>
      <c r="G61" s="108"/>
      <c r="H61" s="108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</row>
    <row r="62" spans="1:20" ht="21.75">
      <c r="A62" s="392"/>
      <c r="B62" s="79" t="s">
        <v>269</v>
      </c>
      <c r="C62" s="80" t="s">
        <v>267</v>
      </c>
      <c r="D62" s="109" t="s">
        <v>240</v>
      </c>
      <c r="E62" s="79" t="str">
        <f ca="1">'เอกสารหมายเลข 1'!G62</f>
        <v/>
      </c>
      <c r="F62" s="79">
        <f>'เอกสารหมายเลข 2'!P62</f>
        <v>0</v>
      </c>
      <c r="G62" s="79"/>
      <c r="H62" s="79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</row>
    <row r="63" spans="1:20" ht="21.75">
      <c r="A63" s="392"/>
      <c r="B63" s="103" t="s">
        <v>270</v>
      </c>
      <c r="C63" s="104" t="s">
        <v>258</v>
      </c>
      <c r="D63" s="107"/>
      <c r="E63" s="108">
        <f>'เอกสารหมายเลข 1'!G63</f>
        <v>0</v>
      </c>
      <c r="F63" s="108">
        <f>'เอกสารหมายเลข 2'!P63</f>
        <v>0</v>
      </c>
      <c r="G63" s="108"/>
      <c r="H63" s="108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</row>
    <row r="64" spans="1:20" ht="21.75">
      <c r="A64" s="419"/>
      <c r="B64" s="79" t="s">
        <v>271</v>
      </c>
      <c r="C64" s="80" t="s">
        <v>267</v>
      </c>
      <c r="D64" s="109" t="s">
        <v>240</v>
      </c>
      <c r="E64" s="79" t="str">
        <f ca="1">'เอกสารหมายเลข 1'!G64</f>
        <v/>
      </c>
      <c r="F64" s="79">
        <f>'เอกสารหมายเลข 2'!P64</f>
        <v>0</v>
      </c>
      <c r="G64" s="79"/>
      <c r="H64" s="79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ht="21.75">
      <c r="A65" s="418" t="s">
        <v>272</v>
      </c>
      <c r="B65" s="103" t="s">
        <v>273</v>
      </c>
      <c r="C65" s="104" t="s">
        <v>274</v>
      </c>
      <c r="D65" s="105" t="s">
        <v>95</v>
      </c>
      <c r="E65" s="106">
        <f ca="1">'เอกสารหมายเลข 1'!G65</f>
        <v>1.25</v>
      </c>
      <c r="F65" s="106">
        <f>'เอกสารหมายเลข 2'!P65</f>
        <v>0.83333333333333337</v>
      </c>
      <c r="G65" s="106">
        <f ca="1">IF(E65=""," ",IF(E65="N/A","N/A",IF(E65="N/T","N/T",(F65/E65)*100)))</f>
        <v>66.666666666666671</v>
      </c>
      <c r="H65" s="106" t="str">
        <f ca="1">IF(G65=""," ",IF(G65="N/A","N/A",IF(G65="N/T","N/T",IF(G65&gt;=90,"G",IF(G65&gt;=70,"Y","R")))))</f>
        <v>R</v>
      </c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</row>
    <row r="66" spans="1:20" ht="21.75">
      <c r="A66" s="392"/>
      <c r="B66" s="103" t="s">
        <v>275</v>
      </c>
      <c r="C66" s="104" t="s">
        <v>276</v>
      </c>
      <c r="D66" s="105" t="s">
        <v>240</v>
      </c>
      <c r="E66" s="103">
        <f ca="1">'เอกสารหมายเลข 1'!G66</f>
        <v>3</v>
      </c>
      <c r="F66" s="103">
        <f>'เอกสารหมายเลข 2'!P66</f>
        <v>2</v>
      </c>
      <c r="G66" s="103"/>
      <c r="H66" s="103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</row>
    <row r="67" spans="1:20" ht="21.75">
      <c r="A67" s="392"/>
      <c r="B67" s="103" t="s">
        <v>277</v>
      </c>
      <c r="C67" s="104" t="s">
        <v>278</v>
      </c>
      <c r="D67" s="105" t="s">
        <v>240</v>
      </c>
      <c r="E67" s="103">
        <f ca="1">'เอกสารหมายเลข 1'!G67</f>
        <v>0</v>
      </c>
      <c r="F67" s="103">
        <f>'เอกสารหมายเลข 2'!P67</f>
        <v>0</v>
      </c>
      <c r="G67" s="103"/>
      <c r="H67" s="103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</row>
    <row r="68" spans="1:20" ht="21.75">
      <c r="A68" s="392"/>
      <c r="B68" s="103" t="s">
        <v>279</v>
      </c>
      <c r="C68" s="104" t="s">
        <v>242</v>
      </c>
      <c r="D68" s="107"/>
      <c r="E68" s="108">
        <f>'เอกสารหมายเลข 1'!G68</f>
        <v>0</v>
      </c>
      <c r="F68" s="108">
        <f>'เอกสารหมายเลข 2'!P68</f>
        <v>0</v>
      </c>
      <c r="G68" s="108"/>
      <c r="H68" s="108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</row>
    <row r="69" spans="1:20" ht="21.75">
      <c r="A69" s="392"/>
      <c r="B69" s="79" t="s">
        <v>280</v>
      </c>
      <c r="C69" s="80" t="s">
        <v>276</v>
      </c>
      <c r="D69" s="109" t="s">
        <v>240</v>
      </c>
      <c r="E69" s="79">
        <f ca="1">'เอกสารหมายเลข 1'!G69</f>
        <v>2</v>
      </c>
      <c r="F69" s="79">
        <f>'เอกสารหมายเลข 2'!P69</f>
        <v>2</v>
      </c>
      <c r="G69" s="79"/>
      <c r="H69" s="79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</row>
    <row r="70" spans="1:20" ht="21.75">
      <c r="A70" s="392"/>
      <c r="B70" s="79" t="s">
        <v>281</v>
      </c>
      <c r="C70" s="80" t="s">
        <v>278</v>
      </c>
      <c r="D70" s="109" t="s">
        <v>240</v>
      </c>
      <c r="E70" s="79">
        <f ca="1">'เอกสารหมายเลข 1'!G70</f>
        <v>0</v>
      </c>
      <c r="F70" s="79">
        <f>'เอกสารหมายเลข 2'!P70</f>
        <v>0</v>
      </c>
      <c r="G70" s="79"/>
      <c r="H70" s="79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</row>
    <row r="71" spans="1:20" ht="21.75">
      <c r="A71" s="392"/>
      <c r="B71" s="103" t="s">
        <v>282</v>
      </c>
      <c r="C71" s="104" t="s">
        <v>258</v>
      </c>
      <c r="D71" s="107"/>
      <c r="E71" s="108">
        <f>'เอกสารหมายเลข 1'!G71</f>
        <v>0</v>
      </c>
      <c r="F71" s="108">
        <f>'เอกสารหมายเลข 2'!P71</f>
        <v>0</v>
      </c>
      <c r="G71" s="108"/>
      <c r="H71" s="108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</row>
    <row r="72" spans="1:20" ht="21.75">
      <c r="A72" s="392"/>
      <c r="B72" s="79" t="s">
        <v>283</v>
      </c>
      <c r="C72" s="80" t="s">
        <v>276</v>
      </c>
      <c r="D72" s="109" t="s">
        <v>240</v>
      </c>
      <c r="E72" s="79">
        <f ca="1">'เอกสารหมายเลข 1'!G72</f>
        <v>1</v>
      </c>
      <c r="F72" s="79">
        <f>'เอกสารหมายเลข 2'!P72</f>
        <v>0</v>
      </c>
      <c r="G72" s="79"/>
      <c r="H72" s="79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</row>
    <row r="73" spans="1:20" ht="21.75">
      <c r="A73" s="409"/>
      <c r="B73" s="81" t="s">
        <v>284</v>
      </c>
      <c r="C73" s="82" t="s">
        <v>278</v>
      </c>
      <c r="D73" s="110" t="s">
        <v>240</v>
      </c>
      <c r="E73" s="81">
        <f ca="1">'เอกสารหมายเลข 1'!G73</f>
        <v>0</v>
      </c>
      <c r="F73" s="81">
        <f>'เอกสารหมายเลข 2'!P73</f>
        <v>0</v>
      </c>
      <c r="G73" s="81"/>
      <c r="H73" s="81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</row>
    <row r="74" spans="1:20" ht="21.75">
      <c r="A74" s="420" t="s">
        <v>285</v>
      </c>
      <c r="B74" s="77" t="s">
        <v>286</v>
      </c>
      <c r="C74" s="78" t="s">
        <v>110</v>
      </c>
      <c r="D74" s="100" t="s">
        <v>95</v>
      </c>
      <c r="E74" s="77">
        <f ca="1">'เอกสารหมายเลข 1'!G74</f>
        <v>0.91</v>
      </c>
      <c r="F74" s="101">
        <f>'เอกสารหมายเลข 2'!P74</f>
        <v>0</v>
      </c>
      <c r="G74" s="101">
        <f ca="1">IF(E74=""," ",IF(E74="N/A","N/A",IF(E74="N/T","N/T",(F74/E74)*100)))</f>
        <v>0</v>
      </c>
      <c r="H74" s="101" t="str">
        <f ca="1">IF(G74=""," ",IF(G74="N/A","N/A",IF(G74="N/T","N/T",IF(G74&gt;=90,"G",IF(G74&gt;=70,"Y","R")))))</f>
        <v>R</v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0" ht="21.75">
      <c r="A75" s="392"/>
      <c r="B75" s="103" t="s">
        <v>287</v>
      </c>
      <c r="C75" s="104" t="s">
        <v>288</v>
      </c>
      <c r="D75" s="105" t="s">
        <v>240</v>
      </c>
      <c r="E75" s="103">
        <f ca="1">'เอกสารหมายเลข 1'!G75</f>
        <v>3</v>
      </c>
      <c r="F75" s="103">
        <f>'เอกสารหมายเลข 2'!P75</f>
        <v>0</v>
      </c>
      <c r="G75" s="103"/>
      <c r="H75" s="103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</row>
    <row r="76" spans="1:20" ht="21.75">
      <c r="A76" s="392"/>
      <c r="B76" s="79" t="s">
        <v>289</v>
      </c>
      <c r="C76" s="80" t="s">
        <v>290</v>
      </c>
      <c r="D76" s="109" t="s">
        <v>240</v>
      </c>
      <c r="E76" s="79">
        <f ca="1">'เอกสารหมายเลข 1'!G76</f>
        <v>0</v>
      </c>
      <c r="F76" s="79">
        <f>'เอกสารหมายเลข 2'!P76</f>
        <v>0</v>
      </c>
      <c r="G76" s="79"/>
      <c r="H76" s="79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</row>
    <row r="77" spans="1:20" ht="21.75">
      <c r="A77" s="392"/>
      <c r="B77" s="79" t="s">
        <v>291</v>
      </c>
      <c r="C77" s="80" t="s">
        <v>292</v>
      </c>
      <c r="D77" s="109" t="s">
        <v>240</v>
      </c>
      <c r="E77" s="79">
        <f ca="1">'เอกสารหมายเลข 1'!G77</f>
        <v>3</v>
      </c>
      <c r="F77" s="79">
        <f>'เอกสารหมายเลข 2'!P77</f>
        <v>0</v>
      </c>
      <c r="G77" s="79"/>
      <c r="H77" s="79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ht="21.75">
      <c r="A78" s="409"/>
      <c r="B78" s="111" t="s">
        <v>293</v>
      </c>
      <c r="C78" s="112" t="s">
        <v>294</v>
      </c>
      <c r="D78" s="113" t="s">
        <v>240</v>
      </c>
      <c r="E78" s="111">
        <f ca="1">'เอกสารหมายเลข 1'!G78</f>
        <v>0</v>
      </c>
      <c r="F78" s="111">
        <f>'เอกสารหมายเลข 2'!P78</f>
        <v>0</v>
      </c>
      <c r="G78" s="111"/>
      <c r="H78" s="111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</row>
    <row r="79" spans="1:20" ht="21.75">
      <c r="A79" s="416" t="s">
        <v>295</v>
      </c>
      <c r="B79" s="114" t="s">
        <v>296</v>
      </c>
      <c r="C79" s="95" t="s">
        <v>111</v>
      </c>
      <c r="D79" s="96" t="s">
        <v>95</v>
      </c>
      <c r="E79" s="94" t="str">
        <f ca="1">'เอกสารหมายเลข 1'!G79</f>
        <v>N/A</v>
      </c>
      <c r="F79" s="175" t="e">
        <f>'เอกสารหมายเลข 2'!P79</f>
        <v>#DIV/0!</v>
      </c>
      <c r="G79" s="175" t="str">
        <f ca="1">IF(E79=""," ",IF(E79="N/A","N/A",IF(E79="N/T","N/T",(F79/E79)*100)))</f>
        <v>N/A</v>
      </c>
      <c r="H79" s="175" t="str">
        <f ca="1">IF(G79=""," ",IF(G79="N/A","N/A",IF(G79="N/T","N/T",IF(G79&gt;=90,"G",IF(G79&gt;=70,"Y","R")))))</f>
        <v>N/A</v>
      </c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</row>
    <row r="80" spans="1:20" ht="21.75">
      <c r="A80" s="392"/>
      <c r="B80" s="79" t="s">
        <v>297</v>
      </c>
      <c r="C80" s="80" t="s">
        <v>298</v>
      </c>
      <c r="D80" s="109" t="s">
        <v>240</v>
      </c>
      <c r="E80" s="79" t="str">
        <f ca="1">'เอกสารหมายเลข 1'!G80</f>
        <v>N/A</v>
      </c>
      <c r="F80" s="79">
        <f>'เอกสารหมายเลข 2'!P80</f>
        <v>0</v>
      </c>
      <c r="G80" s="79"/>
      <c r="H80" s="79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</row>
    <row r="81" spans="1:20" ht="21.75">
      <c r="A81" s="409"/>
      <c r="B81" s="81" t="s">
        <v>299</v>
      </c>
      <c r="C81" s="82" t="s">
        <v>300</v>
      </c>
      <c r="D81" s="110" t="s">
        <v>240</v>
      </c>
      <c r="E81" s="81" t="str">
        <f ca="1">'เอกสารหมายเลข 1'!G81</f>
        <v>N/A</v>
      </c>
      <c r="F81" s="81">
        <f>'เอกสารหมายเลข 2'!P81</f>
        <v>0</v>
      </c>
      <c r="G81" s="81"/>
      <c r="H81" s="81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</row>
    <row r="82" spans="1:20" ht="21.75">
      <c r="A82" s="99" t="s">
        <v>301</v>
      </c>
      <c r="B82" s="77" t="s">
        <v>302</v>
      </c>
      <c r="C82" s="78" t="s">
        <v>303</v>
      </c>
      <c r="D82" s="100" t="s">
        <v>95</v>
      </c>
      <c r="E82" s="84">
        <f>'เอกสารหมายเลข 1'!G82</f>
        <v>0</v>
      </c>
      <c r="F82" s="84">
        <f>'เอกสารหมายเลข 2'!P82</f>
        <v>0</v>
      </c>
      <c r="G82" s="84"/>
      <c r="H82" s="84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</row>
    <row r="83" spans="1:20" ht="21.75">
      <c r="A83" s="418" t="s">
        <v>304</v>
      </c>
      <c r="B83" s="103" t="s">
        <v>305</v>
      </c>
      <c r="C83" s="104" t="s">
        <v>306</v>
      </c>
      <c r="D83" s="105" t="s">
        <v>95</v>
      </c>
      <c r="E83" s="103" t="str">
        <f ca="1">'เอกสารหมายเลข 1'!G83</f>
        <v>N/A</v>
      </c>
      <c r="F83" s="106" t="e">
        <f>'เอกสารหมายเลข 2'!P83</f>
        <v>#DIV/0!</v>
      </c>
      <c r="G83" s="106" t="str">
        <f ca="1">IF(E83=""," ",IF(E83="N/A","N/A",IF(E83="N/T","N/T",(F83/E83)*100)))</f>
        <v>N/A</v>
      </c>
      <c r="H83" s="106" t="str">
        <f ca="1">IF(G83=""," ",IF(G83="N/A","N/A",IF(G83="N/T","N/T",IF(G83&gt;=90,"G",IF(G83&gt;=70,"Y","R")))))</f>
        <v>N/A</v>
      </c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</row>
    <row r="84" spans="1:20" ht="21.75">
      <c r="A84" s="392"/>
      <c r="B84" s="79" t="s">
        <v>307</v>
      </c>
      <c r="C84" s="80" t="s">
        <v>308</v>
      </c>
      <c r="D84" s="109" t="s">
        <v>122</v>
      </c>
      <c r="E84" s="79">
        <f>'เอกสารหมายเลข 1'!G84</f>
        <v>0</v>
      </c>
      <c r="F84" s="79">
        <f>'เอกสารหมายเลข 2'!P84</f>
        <v>0</v>
      </c>
      <c r="G84" s="79"/>
      <c r="H84" s="79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</row>
    <row r="85" spans="1:20" ht="21.75">
      <c r="A85" s="419"/>
      <c r="B85" s="79" t="s">
        <v>309</v>
      </c>
      <c r="C85" s="80" t="s">
        <v>310</v>
      </c>
      <c r="D85" s="109" t="s">
        <v>122</v>
      </c>
      <c r="E85" s="79">
        <f>'เอกสารหมายเลข 1'!G85</f>
        <v>0</v>
      </c>
      <c r="F85" s="79">
        <f>'เอกสารหมายเลข 2'!P85</f>
        <v>0</v>
      </c>
      <c r="G85" s="79"/>
      <c r="H85" s="79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</row>
    <row r="86" spans="1:20" ht="21.75">
      <c r="A86" s="418" t="s">
        <v>311</v>
      </c>
      <c r="B86" s="103" t="s">
        <v>312</v>
      </c>
      <c r="C86" s="104" t="s">
        <v>313</v>
      </c>
      <c r="D86" s="105" t="s">
        <v>95</v>
      </c>
      <c r="E86" s="103" t="str">
        <f ca="1">'เอกสารหมายเลข 1'!G86</f>
        <v>N/A</v>
      </c>
      <c r="F86" s="106" t="e">
        <f>'เอกสารหมายเลข 2'!P86</f>
        <v>#DIV/0!</v>
      </c>
      <c r="G86" s="106" t="str">
        <f ca="1">IF(E86=""," ",IF(E86="N/A","N/A",IF(E86="N/T","N/T",(F86/E86)*100)))</f>
        <v>N/A</v>
      </c>
      <c r="H86" s="106" t="str">
        <f ca="1">IF(G86=""," ",IF(G86="N/A","N/A",IF(G86="N/T","N/T",IF(G86&gt;=90,"G",IF(G86&gt;=70,"Y","R")))))</f>
        <v>N/A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</row>
    <row r="87" spans="1:20" ht="21.75">
      <c r="A87" s="392"/>
      <c r="B87" s="79" t="s">
        <v>314</v>
      </c>
      <c r="C87" s="80" t="s">
        <v>315</v>
      </c>
      <c r="D87" s="109" t="s">
        <v>122</v>
      </c>
      <c r="E87" s="79">
        <f>'เอกสารหมายเลข 1'!G87</f>
        <v>0</v>
      </c>
      <c r="F87" s="79">
        <f>'เอกสารหมายเลข 2'!P87</f>
        <v>0</v>
      </c>
      <c r="G87" s="79"/>
      <c r="H87" s="79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</row>
    <row r="88" spans="1:20" ht="21.75">
      <c r="A88" s="419"/>
      <c r="B88" s="79" t="s">
        <v>316</v>
      </c>
      <c r="C88" s="80" t="s">
        <v>317</v>
      </c>
      <c r="D88" s="109" t="s">
        <v>122</v>
      </c>
      <c r="E88" s="79">
        <f>'เอกสารหมายเลข 1'!G88</f>
        <v>0</v>
      </c>
      <c r="F88" s="79">
        <f>'เอกสารหมายเลข 2'!P88</f>
        <v>0</v>
      </c>
      <c r="G88" s="79"/>
      <c r="H88" s="79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</row>
    <row r="89" spans="1:20" ht="21.75">
      <c r="A89" s="418" t="s">
        <v>318</v>
      </c>
      <c r="B89" s="103" t="s">
        <v>319</v>
      </c>
      <c r="C89" s="104" t="s">
        <v>320</v>
      </c>
      <c r="D89" s="105" t="s">
        <v>95</v>
      </c>
      <c r="E89" s="103" t="str">
        <f ca="1">'เอกสารหมายเลข 1'!G89</f>
        <v>N/A</v>
      </c>
      <c r="F89" s="106" t="e">
        <f>'เอกสารหมายเลข 2'!P89</f>
        <v>#DIV/0!</v>
      </c>
      <c r="G89" s="106" t="str">
        <f ca="1">IF(E89=""," ",IF(E89="N/A","N/A",IF(E89="N/T","N/T",(F89/E89)*100)))</f>
        <v>N/A</v>
      </c>
      <c r="H89" s="106" t="str">
        <f ca="1">IF(G89=""," ",IF(G89="N/A","N/A",IF(G89="N/T","N/T",IF(G89&gt;=90,"G",IF(G89&gt;=70,"Y","R")))))</f>
        <v>N/A</v>
      </c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</row>
    <row r="90" spans="1:20" ht="21.75">
      <c r="A90" s="392"/>
      <c r="B90" s="79" t="s">
        <v>321</v>
      </c>
      <c r="C90" s="80" t="s">
        <v>322</v>
      </c>
      <c r="D90" s="109" t="s">
        <v>122</v>
      </c>
      <c r="E90" s="79">
        <f>'เอกสารหมายเลข 1'!G90</f>
        <v>0</v>
      </c>
      <c r="F90" s="79">
        <f>'เอกสารหมายเลข 2'!P90</f>
        <v>0</v>
      </c>
      <c r="G90" s="79"/>
      <c r="H90" s="79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</row>
    <row r="91" spans="1:20" ht="21.75">
      <c r="A91" s="419"/>
      <c r="B91" s="79" t="s">
        <v>323</v>
      </c>
      <c r="C91" s="80" t="s">
        <v>324</v>
      </c>
      <c r="D91" s="109" t="s">
        <v>122</v>
      </c>
      <c r="E91" s="79">
        <f>'เอกสารหมายเลข 1'!G91</f>
        <v>0</v>
      </c>
      <c r="F91" s="79">
        <f>'เอกสารหมายเลข 2'!P91</f>
        <v>0</v>
      </c>
      <c r="G91" s="79"/>
      <c r="H91" s="79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</row>
    <row r="92" spans="1:20" ht="21.75">
      <c r="A92" s="418" t="s">
        <v>325</v>
      </c>
      <c r="B92" s="103" t="s">
        <v>326</v>
      </c>
      <c r="C92" s="104" t="s">
        <v>327</v>
      </c>
      <c r="D92" s="105" t="s">
        <v>95</v>
      </c>
      <c r="E92" s="103" t="str">
        <f ca="1">'เอกสารหมายเลข 1'!G92</f>
        <v>N/A</v>
      </c>
      <c r="F92" s="106" t="e">
        <f>'เอกสารหมายเลข 2'!P92</f>
        <v>#DIV/0!</v>
      </c>
      <c r="G92" s="106" t="str">
        <f ca="1">IF(E92=""," ",IF(E92="N/A","N/A",IF(E92="N/T","N/T",(F92/E92)*100)))</f>
        <v>N/A</v>
      </c>
      <c r="H92" s="106" t="str">
        <f ca="1">IF(G92=""," ",IF(G92="N/A","N/A",IF(G92="N/T","N/T",IF(G92&gt;=90,"G",IF(G92&gt;=70,"Y","R")))))</f>
        <v>N/A</v>
      </c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</row>
    <row r="93" spans="1:20" ht="21.75">
      <c r="A93" s="392"/>
      <c r="B93" s="79" t="s">
        <v>328</v>
      </c>
      <c r="C93" s="80" t="s">
        <v>329</v>
      </c>
      <c r="D93" s="109" t="s">
        <v>122</v>
      </c>
      <c r="E93" s="79">
        <f>'เอกสารหมายเลข 1'!G93</f>
        <v>0</v>
      </c>
      <c r="F93" s="79">
        <f>'เอกสารหมายเลข 2'!P93</f>
        <v>0</v>
      </c>
      <c r="G93" s="79"/>
      <c r="H93" s="79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</row>
    <row r="94" spans="1:20" ht="21.75">
      <c r="A94" s="409"/>
      <c r="B94" s="81" t="s">
        <v>330</v>
      </c>
      <c r="C94" s="82" t="s">
        <v>331</v>
      </c>
      <c r="D94" s="110" t="s">
        <v>122</v>
      </c>
      <c r="E94" s="81">
        <f>'เอกสารหมายเลข 1'!G94</f>
        <v>0</v>
      </c>
      <c r="F94" s="81">
        <f>'เอกสารหมายเลข 2'!P94</f>
        <v>0</v>
      </c>
      <c r="G94" s="81"/>
      <c r="H94" s="81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</row>
    <row r="95" spans="1:20" ht="21.75">
      <c r="A95" s="416" t="s">
        <v>332</v>
      </c>
      <c r="B95" s="114" t="s">
        <v>333</v>
      </c>
      <c r="C95" s="95" t="s">
        <v>114</v>
      </c>
      <c r="D95" s="96" t="s">
        <v>95</v>
      </c>
      <c r="E95" s="94">
        <f ca="1">'เอกสารหมายเลข 1'!G95</f>
        <v>45</v>
      </c>
      <c r="F95" s="106">
        <f>'เอกสารหมายเลข 2'!P95</f>
        <v>55.172413793103445</v>
      </c>
      <c r="G95" s="106">
        <f ca="1">IF(E95=""," ",IF(E95="N/A","N/A",IF(E95="N/T","N/T",(F95/E95)*100)))</f>
        <v>122.60536398467433</v>
      </c>
      <c r="H95" s="106" t="str">
        <f ca="1">IF(G95=""," ",IF(G95="N/A","N/A",IF(G95="N/T","N/T",IF(G95&gt;=90,"G",IF(G95&gt;=70,"Y","R")))))</f>
        <v>G</v>
      </c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</row>
    <row r="96" spans="1:20" ht="21.75">
      <c r="A96" s="392"/>
      <c r="B96" s="79" t="s">
        <v>334</v>
      </c>
      <c r="C96" s="80" t="s">
        <v>335</v>
      </c>
      <c r="D96" s="109" t="s">
        <v>336</v>
      </c>
      <c r="E96" s="79" t="str">
        <f ca="1">'เอกสารหมายเลข 1'!G96</f>
        <v>-</v>
      </c>
      <c r="F96" s="79">
        <f>'เอกสารหมายเลข 2'!P96</f>
        <v>48</v>
      </c>
      <c r="G96" s="79"/>
      <c r="H96" s="79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</row>
    <row r="97" spans="1:20" ht="21.75">
      <c r="A97" s="409"/>
      <c r="B97" s="81" t="s">
        <v>337</v>
      </c>
      <c r="C97" s="82" t="s">
        <v>338</v>
      </c>
      <c r="D97" s="110" t="s">
        <v>336</v>
      </c>
      <c r="E97" s="81" t="str">
        <f ca="1">'เอกสารหมายเลข 1'!G97</f>
        <v>-</v>
      </c>
      <c r="F97" s="81">
        <f>'เอกสารหมายเลข 2'!P97</f>
        <v>87</v>
      </c>
      <c r="G97" s="81"/>
      <c r="H97" s="81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</row>
    <row r="98" spans="1:20" ht="21.75">
      <c r="A98" s="416" t="s">
        <v>339</v>
      </c>
      <c r="B98" s="94" t="s">
        <v>340</v>
      </c>
      <c r="C98" s="95" t="s">
        <v>115</v>
      </c>
      <c r="D98" s="96" t="s">
        <v>95</v>
      </c>
      <c r="E98" s="94" t="str">
        <f ca="1">'เอกสารหมายเลข 1'!G98</f>
        <v>N/A</v>
      </c>
      <c r="F98" s="175" t="e">
        <f>'เอกสารหมายเลข 2'!P98</f>
        <v>#DIV/0!</v>
      </c>
      <c r="G98" s="106" t="str">
        <f ca="1">IF(E98=""," ",IF(E98="N/A","N/A",IF(E98="N/T","N/T",(F98/E98)*100)))</f>
        <v>N/A</v>
      </c>
      <c r="H98" s="106" t="str">
        <f ca="1">IF(G98=""," ",IF(G98="N/A","N/A",IF(G98="N/T","N/T",IF(G98&gt;=90,"G",IF(G98&gt;=70,"Y","R")))))</f>
        <v>N/A</v>
      </c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</row>
    <row r="99" spans="1:20" ht="21.75">
      <c r="A99" s="392"/>
      <c r="B99" s="79" t="s">
        <v>341</v>
      </c>
      <c r="C99" s="80" t="s">
        <v>342</v>
      </c>
      <c r="D99" s="109" t="s">
        <v>122</v>
      </c>
      <c r="E99" s="79">
        <f>'เอกสารหมายเลข 1'!G99</f>
        <v>0</v>
      </c>
      <c r="F99" s="79">
        <f>'เอกสารหมายเลข 2'!P99</f>
        <v>0</v>
      </c>
      <c r="G99" s="79"/>
      <c r="H99" s="79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</row>
    <row r="100" spans="1:20" ht="21.75">
      <c r="A100" s="409"/>
      <c r="B100" s="81" t="s">
        <v>343</v>
      </c>
      <c r="C100" s="82" t="s">
        <v>344</v>
      </c>
      <c r="D100" s="110" t="s">
        <v>122</v>
      </c>
      <c r="E100" s="81">
        <f>'เอกสารหมายเลข 1'!G100</f>
        <v>0</v>
      </c>
      <c r="F100" s="81">
        <f>'เอกสารหมายเลข 2'!P100</f>
        <v>0</v>
      </c>
      <c r="G100" s="81"/>
      <c r="H100" s="81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</row>
    <row r="101" spans="1:20" ht="21.75">
      <c r="A101" s="88" t="s">
        <v>345</v>
      </c>
      <c r="B101" s="89" t="s">
        <v>346</v>
      </c>
      <c r="C101" s="90" t="s">
        <v>117</v>
      </c>
      <c r="D101" s="116" t="s">
        <v>118</v>
      </c>
      <c r="E101" s="89" t="str">
        <f ca="1">'เอกสารหมายเลข 1'!G101</f>
        <v>N/A</v>
      </c>
      <c r="F101" s="89">
        <f>'เอกสารหมายเลข 2'!P101</f>
        <v>0</v>
      </c>
      <c r="G101" s="89" t="str">
        <f ca="1">IF(E101=""," ",IF(E101="N/A","N/A",IF(E101="N/T","N/T",(F101/E101)*100)))</f>
        <v>N/A</v>
      </c>
      <c r="H101" s="94" t="str">
        <f ca="1">IF(G101=""," ",IF(G101="N/A","N/A",IF(G101="N/T","N/T",IF(G101&gt;=90,"G",IF(G101&gt;=70,"Y","R")))))</f>
        <v>N/A</v>
      </c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</row>
    <row r="102" spans="1:20" ht="21.75">
      <c r="A102" s="176" t="s">
        <v>120</v>
      </c>
      <c r="B102" s="177" t="s">
        <v>348</v>
      </c>
      <c r="C102" s="178" t="s">
        <v>349</v>
      </c>
      <c r="D102" s="179" t="s">
        <v>122</v>
      </c>
      <c r="E102" s="180">
        <f>'เอกสารหมายเลข 1'!G102</f>
        <v>0</v>
      </c>
      <c r="F102" s="180">
        <f>'เอกสารหมายเลข 2'!P102</f>
        <v>0</v>
      </c>
      <c r="G102" s="180"/>
      <c r="H102" s="180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</row>
    <row r="103" spans="1:20" ht="21.75">
      <c r="A103" s="416" t="s">
        <v>350</v>
      </c>
      <c r="B103" s="94" t="s">
        <v>351</v>
      </c>
      <c r="C103" s="95" t="s">
        <v>125</v>
      </c>
      <c r="D103" s="96" t="s">
        <v>95</v>
      </c>
      <c r="E103" s="94" t="str">
        <f ca="1">'เอกสารหมายเลข 1'!G103</f>
        <v>N/A</v>
      </c>
      <c r="F103" s="175" t="e">
        <f>'เอกสารหมายเลข 2'!P103</f>
        <v>#DIV/0!</v>
      </c>
      <c r="G103" s="106" t="str">
        <f ca="1">IF(E103=""," ",IF(E103="N/A","N/A",IF(E103="N/T","N/T",(F103/E103)*100)))</f>
        <v>N/A</v>
      </c>
      <c r="H103" s="106" t="str">
        <f ca="1">IF(G103=""," ",IF(G103="N/A","N/A",IF(G103="N/T","N/T",IF(G103&gt;=90,"G",IF(G103&gt;=70,"Y","R")))))</f>
        <v>N/A</v>
      </c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</row>
    <row r="104" spans="1:20" ht="21.75">
      <c r="A104" s="392"/>
      <c r="B104" s="79" t="s">
        <v>352</v>
      </c>
      <c r="C104" s="80" t="s">
        <v>353</v>
      </c>
      <c r="D104" s="109" t="s">
        <v>122</v>
      </c>
      <c r="E104" s="79">
        <f>'เอกสารหมายเลข 1'!G104</f>
        <v>0</v>
      </c>
      <c r="F104" s="79">
        <f>'เอกสารหมายเลข 2'!P104</f>
        <v>0</v>
      </c>
      <c r="G104" s="79"/>
      <c r="H104" s="79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</row>
    <row r="105" spans="1:20" ht="21.75">
      <c r="A105" s="409"/>
      <c r="B105" s="111" t="s">
        <v>354</v>
      </c>
      <c r="C105" s="112" t="s">
        <v>355</v>
      </c>
      <c r="D105" s="113" t="s">
        <v>122</v>
      </c>
      <c r="E105" s="111">
        <f>'เอกสารหมายเลข 1'!G105</f>
        <v>0</v>
      </c>
      <c r="F105" s="111">
        <f>'เอกสารหมายเลข 2'!P105</f>
        <v>0</v>
      </c>
      <c r="G105" s="111"/>
      <c r="H105" s="111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</row>
    <row r="106" spans="1:20" ht="21.75">
      <c r="A106" s="88" t="s">
        <v>356</v>
      </c>
      <c r="B106" s="89" t="s">
        <v>357</v>
      </c>
      <c r="C106" s="90" t="s">
        <v>126</v>
      </c>
      <c r="D106" s="116" t="s">
        <v>15</v>
      </c>
      <c r="E106" s="89">
        <f ca="1">'เอกสารหมายเลข 1'!G106</f>
        <v>2</v>
      </c>
      <c r="F106" s="89">
        <f>'เอกสารหมายเลข 2'!P106</f>
        <v>0</v>
      </c>
      <c r="G106" s="89">
        <f ca="1">IF(E106=""," ",IF(E106="N/A","N/A",IF(E106="N/T","N/T",(F106/E106)*100)))</f>
        <v>0</v>
      </c>
      <c r="H106" s="94" t="str">
        <f ca="1">IF(G106=""," ",IF(G106="N/A","N/A",IF(G106="N/T","N/T",IF(G106&gt;=90,"G",IF(G106&gt;=70,"Y","R")))))</f>
        <v>R</v>
      </c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</row>
    <row r="107" spans="1:20" ht="21.75">
      <c r="A107" s="122" t="s">
        <v>358</v>
      </c>
      <c r="B107" s="94" t="s">
        <v>359</v>
      </c>
      <c r="C107" s="95" t="s">
        <v>360</v>
      </c>
      <c r="D107" s="96" t="s">
        <v>95</v>
      </c>
      <c r="E107" s="123">
        <f>'เอกสารหมายเลข 1'!G107</f>
        <v>0</v>
      </c>
      <c r="F107" s="123">
        <f>'เอกสารหมายเลข 2'!P107</f>
        <v>0</v>
      </c>
      <c r="G107" s="123"/>
      <c r="H107" s="123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</row>
    <row r="108" spans="1:20" ht="21.75">
      <c r="A108" s="418" t="s">
        <v>361</v>
      </c>
      <c r="B108" s="103" t="s">
        <v>362</v>
      </c>
      <c r="C108" s="104" t="s">
        <v>363</v>
      </c>
      <c r="D108" s="105" t="s">
        <v>95</v>
      </c>
      <c r="E108" s="103">
        <f ca="1">'เอกสารหมายเลข 1'!G108</f>
        <v>70</v>
      </c>
      <c r="F108" s="106" t="e">
        <f>'เอกสารหมายเลข 2'!P108</f>
        <v>#DIV/0!</v>
      </c>
      <c r="G108" s="106" t="e">
        <f ca="1">IF(E108=""," ",IF(E108="N/A","N/A",IF(E108="N/T","N/T",(F108/E108)*100)))</f>
        <v>#DIV/0!</v>
      </c>
      <c r="H108" s="106" t="e">
        <f ca="1">IF(G108=""," ",IF(G108="N/A","N/A",IF(G108="N/T","N/T",IF(G108&gt;=90,"G",IF(G108&gt;=70,"Y","R")))))</f>
        <v>#DIV/0!</v>
      </c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</row>
    <row r="109" spans="1:20" ht="21.75">
      <c r="A109" s="392"/>
      <c r="B109" s="79" t="s">
        <v>364</v>
      </c>
      <c r="C109" s="80" t="s">
        <v>365</v>
      </c>
      <c r="D109" s="109" t="s">
        <v>122</v>
      </c>
      <c r="E109" s="79">
        <f>'เอกสารหมายเลข 1'!G109</f>
        <v>0</v>
      </c>
      <c r="F109" s="79">
        <f>'เอกสารหมายเลข 2'!P109</f>
        <v>0</v>
      </c>
      <c r="G109" s="79"/>
      <c r="H109" s="79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</row>
    <row r="110" spans="1:20" ht="21.75">
      <c r="A110" s="419"/>
      <c r="B110" s="79" t="s">
        <v>366</v>
      </c>
      <c r="C110" s="80" t="s">
        <v>367</v>
      </c>
      <c r="D110" s="109" t="s">
        <v>122</v>
      </c>
      <c r="E110" s="79">
        <f>'เอกสารหมายเลข 1'!G110</f>
        <v>0</v>
      </c>
      <c r="F110" s="79">
        <f>'เอกสารหมายเลข 2'!P110</f>
        <v>0</v>
      </c>
      <c r="G110" s="79"/>
      <c r="H110" s="79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</row>
    <row r="111" spans="1:20" ht="21.75">
      <c r="A111" s="418" t="s">
        <v>368</v>
      </c>
      <c r="B111" s="103" t="s">
        <v>369</v>
      </c>
      <c r="C111" s="104" t="s">
        <v>370</v>
      </c>
      <c r="D111" s="105" t="s">
        <v>95</v>
      </c>
      <c r="E111" s="103">
        <f ca="1">'เอกสารหมายเลข 1'!G111</f>
        <v>15</v>
      </c>
      <c r="F111" s="106" t="e">
        <f>'เอกสารหมายเลข 2'!P111</f>
        <v>#DIV/0!</v>
      </c>
      <c r="G111" s="106" t="e">
        <f ca="1">IF(E111=""," ",IF(E111="N/A","N/A",IF(E111="N/T","N/T",(F111/E111)*100)))</f>
        <v>#DIV/0!</v>
      </c>
      <c r="H111" s="106" t="e">
        <f ca="1">IF(G111=""," ",IF(G111="N/A","N/A",IF(G111="N/T","N/T",IF(G111&gt;=90,"G",IF(G111&gt;=70,"Y","R")))))</f>
        <v>#DIV/0!</v>
      </c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</row>
    <row r="112" spans="1:20" ht="21.75">
      <c r="A112" s="392"/>
      <c r="B112" s="79" t="s">
        <v>371</v>
      </c>
      <c r="C112" s="80" t="s">
        <v>372</v>
      </c>
      <c r="D112" s="109" t="s">
        <v>122</v>
      </c>
      <c r="E112" s="79">
        <f>'เอกสารหมายเลข 1'!G112</f>
        <v>0</v>
      </c>
      <c r="F112" s="79">
        <f>'เอกสารหมายเลข 2'!P112</f>
        <v>0</v>
      </c>
      <c r="G112" s="79"/>
      <c r="H112" s="79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</row>
    <row r="113" spans="1:20" ht="21.75">
      <c r="A113" s="419"/>
      <c r="B113" s="79" t="s">
        <v>373</v>
      </c>
      <c r="C113" s="80" t="s">
        <v>374</v>
      </c>
      <c r="D113" s="109" t="s">
        <v>122</v>
      </c>
      <c r="E113" s="79">
        <f>'เอกสารหมายเลข 1'!G113</f>
        <v>0</v>
      </c>
      <c r="F113" s="79">
        <f>'เอกสารหมายเลข 2'!P113</f>
        <v>0</v>
      </c>
      <c r="G113" s="79"/>
      <c r="H113" s="79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</row>
    <row r="114" spans="1:20" ht="21.75">
      <c r="A114" s="102" t="s">
        <v>375</v>
      </c>
      <c r="B114" s="124" t="s">
        <v>376</v>
      </c>
      <c r="C114" s="125" t="s">
        <v>377</v>
      </c>
      <c r="D114" s="126" t="s">
        <v>141</v>
      </c>
      <c r="E114" s="124">
        <f ca="1">'เอกสารหมายเลข 1'!G114</f>
        <v>2</v>
      </c>
      <c r="F114" s="124">
        <f>'เอกสารหมายเลข 2'!P114</f>
        <v>0</v>
      </c>
      <c r="G114" s="106">
        <f t="shared" ref="G114:G115" ca="1" si="6">IF(E114=""," ",IF(E114="N/A","N/A",IF(E114="N/T","N/T",(F114/E114)*100)))</f>
        <v>0</v>
      </c>
      <c r="H114" s="106" t="str">
        <f t="shared" ref="H114:H115" ca="1" si="7">IF(G114=""," ",IF(G114="N/A","N/A",IF(G114="N/T","N/T",IF(G114&gt;=90,"G",IF(G114&gt;=70,"Y","R")))))</f>
        <v>R</v>
      </c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</row>
    <row r="115" spans="1:20" ht="21.75">
      <c r="A115" s="421" t="s">
        <v>378</v>
      </c>
      <c r="B115" s="94" t="s">
        <v>379</v>
      </c>
      <c r="C115" s="95" t="s">
        <v>380</v>
      </c>
      <c r="D115" s="96" t="s">
        <v>129</v>
      </c>
      <c r="E115" s="94">
        <f ca="1">'เอกสารหมายเลข 1'!G115</f>
        <v>7</v>
      </c>
      <c r="F115" s="94">
        <f>'เอกสารหมายเลข 2'!P115</f>
        <v>11</v>
      </c>
      <c r="G115" s="94">
        <f t="shared" ca="1" si="6"/>
        <v>157.14285714285714</v>
      </c>
      <c r="H115" s="94" t="str">
        <f t="shared" ca="1" si="7"/>
        <v>G</v>
      </c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</row>
    <row r="116" spans="1:20" ht="21.75">
      <c r="A116" s="392"/>
      <c r="B116" s="79" t="s">
        <v>381</v>
      </c>
      <c r="C116" s="80" t="s">
        <v>382</v>
      </c>
      <c r="D116" s="109" t="s">
        <v>129</v>
      </c>
      <c r="E116" s="79">
        <f>'เอกสารหมายเลข 1'!G116</f>
        <v>0</v>
      </c>
      <c r="F116" s="79">
        <f>'เอกสารหมายเลข 2'!P116</f>
        <v>3</v>
      </c>
      <c r="G116" s="79"/>
      <c r="H116" s="79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</row>
    <row r="117" spans="1:20" ht="21.75">
      <c r="A117" s="392"/>
      <c r="B117" s="79" t="s">
        <v>383</v>
      </c>
      <c r="C117" s="80" t="s">
        <v>384</v>
      </c>
      <c r="D117" s="109" t="s">
        <v>129</v>
      </c>
      <c r="E117" s="79">
        <f>'เอกสารหมายเลข 1'!G117</f>
        <v>0</v>
      </c>
      <c r="F117" s="79">
        <f>'เอกสารหมายเลข 2'!P117</f>
        <v>7</v>
      </c>
      <c r="G117" s="79"/>
      <c r="H117" s="79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</row>
    <row r="118" spans="1:20" ht="21.75">
      <c r="A118" s="409"/>
      <c r="B118" s="111" t="s">
        <v>385</v>
      </c>
      <c r="C118" s="112" t="s">
        <v>386</v>
      </c>
      <c r="D118" s="113" t="s">
        <v>129</v>
      </c>
      <c r="E118" s="111">
        <f>'เอกสารหมายเลข 1'!G118</f>
        <v>0</v>
      </c>
      <c r="F118" s="111">
        <f>'เอกสารหมายเลข 2'!P118</f>
        <v>1</v>
      </c>
      <c r="G118" s="111"/>
      <c r="H118" s="111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</row>
    <row r="119" spans="1:20" ht="21.75">
      <c r="A119" s="122" t="s">
        <v>387</v>
      </c>
      <c r="B119" s="94" t="s">
        <v>388</v>
      </c>
      <c r="C119" s="95" t="s">
        <v>130</v>
      </c>
      <c r="D119" s="96" t="s">
        <v>122</v>
      </c>
      <c r="E119" s="94">
        <f ca="1">'เอกสารหมายเลข 1'!G119</f>
        <v>15</v>
      </c>
      <c r="F119" s="94">
        <f>'เอกสารหมายเลข 2'!P119</f>
        <v>4</v>
      </c>
      <c r="G119" s="94"/>
      <c r="H119" s="94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</row>
    <row r="120" spans="1:20" ht="21.75">
      <c r="A120" s="127" t="s">
        <v>389</v>
      </c>
      <c r="B120" s="79" t="s">
        <v>390</v>
      </c>
      <c r="C120" s="80" t="s">
        <v>391</v>
      </c>
      <c r="D120" s="109" t="s">
        <v>122</v>
      </c>
      <c r="E120" s="79" t="str">
        <f ca="1">'เอกสารหมายเลข 1'!G120</f>
        <v/>
      </c>
      <c r="F120" s="79">
        <f>'เอกสารหมายเลข 2'!P120</f>
        <v>4</v>
      </c>
      <c r="G120" s="79" t="str">
        <f t="shared" ref="G120:G123" ca="1" si="8">IF(E120=""," ",IF(E120="N/A","N/A",IF(E120="N/T","N/T",(F120/E120)*100)))</f>
        <v xml:space="preserve"> </v>
      </c>
      <c r="H120" s="79" t="str">
        <f t="shared" ref="H120:H123" ca="1" si="9">IF(G120=""," ",IF(G120="N/A","N/A",IF(G120="N/T","N/T",IF(G120&gt;=90,"G",IF(G120&gt;=70,"Y","R")))))</f>
        <v>G</v>
      </c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</row>
    <row r="121" spans="1:20" ht="21.75">
      <c r="A121" s="127" t="s">
        <v>392</v>
      </c>
      <c r="B121" s="79" t="s">
        <v>393</v>
      </c>
      <c r="C121" s="80" t="s">
        <v>394</v>
      </c>
      <c r="D121" s="109" t="s">
        <v>122</v>
      </c>
      <c r="E121" s="79" t="str">
        <f ca="1">'เอกสารหมายเลข 1'!G121</f>
        <v>N/T</v>
      </c>
      <c r="F121" s="79">
        <f>'เอกสารหมายเลข 2'!P121</f>
        <v>0</v>
      </c>
      <c r="G121" s="79" t="str">
        <f t="shared" ca="1" si="8"/>
        <v>N/T</v>
      </c>
      <c r="H121" s="79" t="str">
        <f t="shared" ca="1" si="9"/>
        <v>N/T</v>
      </c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</row>
    <row r="122" spans="1:20" ht="21.75">
      <c r="A122" s="127" t="s">
        <v>395</v>
      </c>
      <c r="B122" s="79" t="s">
        <v>396</v>
      </c>
      <c r="C122" s="80" t="s">
        <v>397</v>
      </c>
      <c r="D122" s="109" t="s">
        <v>122</v>
      </c>
      <c r="E122" s="79" t="str">
        <f ca="1">'เอกสารหมายเลข 1'!G122</f>
        <v/>
      </c>
      <c r="F122" s="79">
        <f>'เอกสารหมายเลข 2'!P122</f>
        <v>0</v>
      </c>
      <c r="G122" s="79" t="str">
        <f t="shared" ca="1" si="8"/>
        <v xml:space="preserve"> </v>
      </c>
      <c r="H122" s="79" t="str">
        <f t="shared" ca="1" si="9"/>
        <v>G</v>
      </c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</row>
    <row r="123" spans="1:20" ht="21.75">
      <c r="A123" s="128" t="s">
        <v>398</v>
      </c>
      <c r="B123" s="81" t="s">
        <v>399</v>
      </c>
      <c r="C123" s="82" t="s">
        <v>400</v>
      </c>
      <c r="D123" s="110" t="s">
        <v>122</v>
      </c>
      <c r="E123" s="81" t="str">
        <f ca="1">'เอกสารหมายเลข 1'!G123</f>
        <v>N/T</v>
      </c>
      <c r="F123" s="81">
        <f>'เอกสารหมายเลข 2'!P123</f>
        <v>0</v>
      </c>
      <c r="G123" s="81" t="str">
        <f t="shared" ca="1" si="8"/>
        <v>N/T</v>
      </c>
      <c r="H123" s="81" t="str">
        <f t="shared" ca="1" si="9"/>
        <v>N/T</v>
      </c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</row>
    <row r="124" spans="1:20" ht="21.75">
      <c r="A124" s="129" t="s">
        <v>401</v>
      </c>
      <c r="B124" s="181"/>
      <c r="C124" s="181"/>
      <c r="D124" s="181"/>
      <c r="E124" s="181"/>
      <c r="F124" s="181"/>
      <c r="G124" s="181"/>
      <c r="H124" s="182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</row>
    <row r="125" spans="1:20" ht="21.75">
      <c r="A125" s="416" t="s">
        <v>402</v>
      </c>
      <c r="B125" s="94" t="s">
        <v>403</v>
      </c>
      <c r="C125" s="95" t="s">
        <v>404</v>
      </c>
      <c r="D125" s="96" t="s">
        <v>95</v>
      </c>
      <c r="E125" s="94" t="str">
        <f ca="1">'เอกสารหมายเลข 1'!G125</f>
        <v>N/A</v>
      </c>
      <c r="F125" s="175" t="e">
        <f>'เอกสารหมายเลข 2'!P125</f>
        <v>#DIV/0!</v>
      </c>
      <c r="G125" s="214" t="str">
        <f ca="1">IF(E125=""," ",IF(E125="N/A","N/A",IF(E125="N/T","N/T",(F125/E125)*100)))</f>
        <v>N/A</v>
      </c>
      <c r="H125" s="79" t="str">
        <f ca="1">IF(G125=""," ",IF(G125="N/A","N/A",IF(G125="N/T","N/T",IF(G125&gt;=90,"G",IF(G125&gt;=70,"Y","R")))))</f>
        <v>N/A</v>
      </c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</row>
    <row r="126" spans="1:20" ht="21.75">
      <c r="A126" s="392"/>
      <c r="B126" s="183" t="s">
        <v>405</v>
      </c>
      <c r="C126" s="80" t="s">
        <v>406</v>
      </c>
      <c r="D126" s="79" t="s">
        <v>122</v>
      </c>
      <c r="E126" s="217"/>
      <c r="F126" s="103">
        <f>'เอกสารหมายเลข 2'!P126</f>
        <v>0</v>
      </c>
      <c r="G126" s="79"/>
      <c r="H126" s="79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</row>
    <row r="127" spans="1:20" ht="21.75">
      <c r="A127" s="409"/>
      <c r="B127" s="184" t="s">
        <v>407</v>
      </c>
      <c r="C127" s="112" t="s">
        <v>408</v>
      </c>
      <c r="D127" s="111" t="s">
        <v>122</v>
      </c>
      <c r="E127" s="218"/>
      <c r="F127" s="136">
        <f>'เอกสารหมายเลข 2'!P127</f>
        <v>0</v>
      </c>
      <c r="G127" s="81"/>
      <c r="H127" s="81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</row>
    <row r="128" spans="1:20" ht="21.75">
      <c r="A128" s="32" t="s">
        <v>409</v>
      </c>
      <c r="B128" s="161"/>
      <c r="C128" s="161"/>
      <c r="D128" s="161"/>
      <c r="E128" s="161"/>
      <c r="F128" s="161"/>
      <c r="G128" s="161"/>
      <c r="H128" s="162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</row>
    <row r="129" spans="1:20" ht="21.75">
      <c r="A129" s="88" t="s">
        <v>410</v>
      </c>
      <c r="B129" s="89" t="s">
        <v>411</v>
      </c>
      <c r="C129" s="90" t="s">
        <v>412</v>
      </c>
      <c r="D129" s="116" t="s">
        <v>133</v>
      </c>
      <c r="E129" s="89" t="str">
        <f ca="1">'เอกสารหมายเลข 1'!G129</f>
        <v>N/T</v>
      </c>
      <c r="F129" s="89">
        <f>'เอกสารหมายเลข 2'!P129</f>
        <v>0</v>
      </c>
      <c r="G129" s="89" t="str">
        <f t="shared" ref="G129:G131" ca="1" si="10">IF(E129=""," ",IF(E129="N/A","N/A",IF(E129="N/T","N/T",(F129/E129)*100)))</f>
        <v>N/T</v>
      </c>
      <c r="H129" s="89" t="str">
        <f t="shared" ref="H129:H131" ca="1" si="11">IF(G129=""," ",IF(G129="N/A","N/A",IF(G129="N/T","N/T",IF(G129&gt;=90,"G",IF(G129&gt;=70,"Y","R")))))</f>
        <v>N/T</v>
      </c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</row>
    <row r="130" spans="1:20" ht="21.75">
      <c r="A130" s="88" t="s">
        <v>414</v>
      </c>
      <c r="B130" s="89" t="s">
        <v>415</v>
      </c>
      <c r="C130" s="90" t="s">
        <v>135</v>
      </c>
      <c r="D130" s="116" t="s">
        <v>82</v>
      </c>
      <c r="E130" s="89" t="str">
        <f ca="1">'เอกสารหมายเลข 1'!G130</f>
        <v>N/T</v>
      </c>
      <c r="F130" s="89">
        <f>'เอกสารหมายเลข 2'!P130</f>
        <v>0</v>
      </c>
      <c r="G130" s="89" t="str">
        <f t="shared" ca="1" si="10"/>
        <v>N/T</v>
      </c>
      <c r="H130" s="89" t="str">
        <f t="shared" ca="1" si="11"/>
        <v>N/T</v>
      </c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</row>
    <row r="131" spans="1:20" ht="21.75">
      <c r="A131" s="416" t="s">
        <v>416</v>
      </c>
      <c r="B131" s="94" t="s">
        <v>417</v>
      </c>
      <c r="C131" s="95" t="s">
        <v>136</v>
      </c>
      <c r="D131" s="96" t="s">
        <v>95</v>
      </c>
      <c r="E131" s="94">
        <f ca="1">'เอกสารหมายเลข 1'!G131</f>
        <v>100</v>
      </c>
      <c r="F131" s="175">
        <f>'เอกสารหมายเลข 2'!P131</f>
        <v>100</v>
      </c>
      <c r="G131" s="175">
        <f t="shared" ca="1" si="10"/>
        <v>100</v>
      </c>
      <c r="H131" s="175" t="str">
        <f t="shared" ca="1" si="11"/>
        <v>G</v>
      </c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</row>
    <row r="132" spans="1:20" ht="21.75">
      <c r="A132" s="392"/>
      <c r="B132" s="79" t="s">
        <v>418</v>
      </c>
      <c r="C132" s="104" t="s">
        <v>419</v>
      </c>
      <c r="D132" s="105" t="s">
        <v>420</v>
      </c>
      <c r="E132" s="103">
        <f ca="1">'เอกสารหมายเลข 1'!G132</f>
        <v>12</v>
      </c>
      <c r="F132" s="103">
        <f>'เอกสารหมายเลข 2'!P132</f>
        <v>15</v>
      </c>
      <c r="G132" s="103"/>
      <c r="H132" s="103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</row>
    <row r="133" spans="1:20" ht="21.75">
      <c r="A133" s="392"/>
      <c r="B133" s="79" t="s">
        <v>421</v>
      </c>
      <c r="C133" s="80" t="s">
        <v>422</v>
      </c>
      <c r="D133" s="109" t="s">
        <v>420</v>
      </c>
      <c r="E133" s="79">
        <f ca="1">'เอกสารหมายเลข 1'!G133</f>
        <v>11</v>
      </c>
      <c r="F133" s="79">
        <f>'เอกสารหมายเลข 2'!P133</f>
        <v>14</v>
      </c>
      <c r="G133" s="79"/>
      <c r="H133" s="79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</row>
    <row r="134" spans="1:20" ht="21.75">
      <c r="A134" s="392"/>
      <c r="B134" s="79" t="s">
        <v>423</v>
      </c>
      <c r="C134" s="80" t="s">
        <v>424</v>
      </c>
      <c r="D134" s="109" t="s">
        <v>420</v>
      </c>
      <c r="E134" s="79">
        <f ca="1">'เอกสารหมายเลข 1'!G134</f>
        <v>1</v>
      </c>
      <c r="F134" s="79">
        <f>'เอกสารหมายเลข 2'!P134</f>
        <v>1</v>
      </c>
      <c r="G134" s="79"/>
      <c r="H134" s="79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</row>
    <row r="135" spans="1:20" ht="21.75">
      <c r="A135" s="392"/>
      <c r="B135" s="103" t="s">
        <v>425</v>
      </c>
      <c r="C135" s="104" t="s">
        <v>426</v>
      </c>
      <c r="D135" s="105" t="s">
        <v>420</v>
      </c>
      <c r="E135" s="103">
        <f ca="1">'เอกสารหมายเลข 1'!G135</f>
        <v>12</v>
      </c>
      <c r="F135" s="103">
        <f>'เอกสารหมายเลข 2'!P135</f>
        <v>15</v>
      </c>
      <c r="G135" s="103"/>
      <c r="H135" s="103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</row>
    <row r="136" spans="1:20" ht="21.75">
      <c r="A136" s="392"/>
      <c r="B136" s="79" t="s">
        <v>427</v>
      </c>
      <c r="C136" s="80" t="s">
        <v>428</v>
      </c>
      <c r="D136" s="109" t="s">
        <v>420</v>
      </c>
      <c r="E136" s="79">
        <f ca="1">'เอกสารหมายเลข 1'!G136</f>
        <v>11</v>
      </c>
      <c r="F136" s="79">
        <f>'เอกสารหมายเลข 2'!P136</f>
        <v>14</v>
      </c>
      <c r="G136" s="79"/>
      <c r="H136" s="79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</row>
    <row r="137" spans="1:20" ht="21.75">
      <c r="A137" s="409"/>
      <c r="B137" s="111" t="s">
        <v>429</v>
      </c>
      <c r="C137" s="112" t="s">
        <v>430</v>
      </c>
      <c r="D137" s="113" t="s">
        <v>420</v>
      </c>
      <c r="E137" s="111">
        <f ca="1">'เอกสารหมายเลข 1'!G137</f>
        <v>1</v>
      </c>
      <c r="F137" s="111">
        <f>'เอกสารหมายเลข 2'!P137</f>
        <v>1</v>
      </c>
      <c r="G137" s="111"/>
      <c r="H137" s="111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</row>
    <row r="138" spans="1:20" ht="21.75">
      <c r="A138" s="88" t="s">
        <v>431</v>
      </c>
      <c r="B138" s="89" t="s">
        <v>432</v>
      </c>
      <c r="C138" s="90" t="s">
        <v>137</v>
      </c>
      <c r="D138" s="116" t="s">
        <v>102</v>
      </c>
      <c r="E138" s="91">
        <f ca="1">'เอกสารหมายเลข 1'!G138</f>
        <v>18000000</v>
      </c>
      <c r="F138" s="91">
        <f>'เอกสารหมายเลข 2'!P138</f>
        <v>6618520</v>
      </c>
      <c r="G138" s="91"/>
      <c r="H138" s="91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</row>
    <row r="139" spans="1:20" ht="21.75">
      <c r="A139" s="88" t="s">
        <v>434</v>
      </c>
      <c r="B139" s="89" t="s">
        <v>435</v>
      </c>
      <c r="C139" s="90" t="s">
        <v>436</v>
      </c>
      <c r="D139" s="116" t="s">
        <v>102</v>
      </c>
      <c r="E139" s="91">
        <f ca="1">'เอกสารหมายเลข 1'!G139</f>
        <v>9000000</v>
      </c>
      <c r="F139" s="89">
        <f>'เอกสารหมายเลข 2'!P139</f>
        <v>0</v>
      </c>
      <c r="G139" s="89">
        <f t="shared" ref="G139:G140" ca="1" si="12">IF(E139=""," ",IF(E139="N/A","N/A",IF(E139="N/T","N/T",(F139/E139)*100)))</f>
        <v>0</v>
      </c>
      <c r="H139" s="89" t="str">
        <f t="shared" ref="H139:H140" ca="1" si="13">IF(G139=""," ",IF(G139="N/A","N/A",IF(G139="N/T","N/T",IF(G139&gt;=90,"G",IF(G139&gt;=70,"Y","R")))))</f>
        <v>R</v>
      </c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</row>
    <row r="140" spans="1:20" ht="21.75">
      <c r="A140" s="88" t="s">
        <v>437</v>
      </c>
      <c r="B140" s="89" t="s">
        <v>438</v>
      </c>
      <c r="C140" s="90" t="s">
        <v>439</v>
      </c>
      <c r="D140" s="116" t="s">
        <v>102</v>
      </c>
      <c r="E140" s="91">
        <f ca="1">'เอกสารหมายเลข 1'!G140</f>
        <v>9000000</v>
      </c>
      <c r="F140" s="91">
        <f>'เอกสารหมายเลข 2'!P140</f>
        <v>6618520</v>
      </c>
      <c r="G140" s="91">
        <f t="shared" ca="1" si="12"/>
        <v>73.539111111111112</v>
      </c>
      <c r="H140" s="91" t="str">
        <f t="shared" ca="1" si="13"/>
        <v>Y</v>
      </c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</row>
    <row r="141" spans="1:20" ht="21.75">
      <c r="A141" s="32" t="s">
        <v>139</v>
      </c>
      <c r="B141" s="161"/>
      <c r="C141" s="161"/>
      <c r="D141" s="161"/>
      <c r="E141" s="161"/>
      <c r="F141" s="161"/>
      <c r="G141" s="161"/>
      <c r="H141" s="162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</row>
    <row r="142" spans="1:20" ht="21.75">
      <c r="A142" s="185" t="s">
        <v>440</v>
      </c>
      <c r="B142" s="186" t="s">
        <v>441</v>
      </c>
      <c r="C142" s="187" t="s">
        <v>563</v>
      </c>
      <c r="D142" s="188" t="s">
        <v>141</v>
      </c>
      <c r="E142" s="186">
        <f>'เอกสารหมายเลข 1'!G142</f>
        <v>0</v>
      </c>
      <c r="F142" s="186">
        <f>'เอกสารหมายเลข 2'!P142</f>
        <v>0</v>
      </c>
      <c r="G142" s="186"/>
      <c r="H142" s="18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</row>
    <row r="143" spans="1:20" ht="37.5">
      <c r="A143" s="416" t="s">
        <v>442</v>
      </c>
      <c r="B143" s="94" t="s">
        <v>443</v>
      </c>
      <c r="C143" s="95" t="s">
        <v>444</v>
      </c>
      <c r="D143" s="135" t="s">
        <v>445</v>
      </c>
      <c r="E143" s="94" t="str">
        <f>'เอกสารหมายเลข 1'!G143</f>
        <v>ครบ</v>
      </c>
      <c r="F143" s="94" t="str">
        <f>'เอกสารหมายเลข 2'!P143</f>
        <v>ไม่ครบ</v>
      </c>
      <c r="G143" s="94">
        <f>IF(F143="ครบ",100,0)</f>
        <v>0</v>
      </c>
      <c r="H143" s="94" t="str">
        <f>IF(G143=""," ",IF(G143="N/A","N/A",IF(G143="N/T","N/T",IF(G143&gt;=90,"G",IF(G143&gt;=70,"Y","R")))))</f>
        <v>R</v>
      </c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</row>
    <row r="144" spans="1:20" ht="21.75">
      <c r="A144" s="392"/>
      <c r="B144" s="103" t="s">
        <v>447</v>
      </c>
      <c r="C144" s="104" t="s">
        <v>448</v>
      </c>
      <c r="D144" s="105" t="s">
        <v>449</v>
      </c>
      <c r="E144" s="103">
        <f>'เอกสารหมายเลข 1'!G144</f>
        <v>0</v>
      </c>
      <c r="F144" s="103">
        <f>'เอกสารหมายเลข 2'!P144</f>
        <v>0</v>
      </c>
      <c r="G144" s="103"/>
      <c r="H144" s="103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</row>
    <row r="145" spans="1:20" ht="21.75">
      <c r="A145" s="392"/>
      <c r="B145" s="103" t="s">
        <v>450</v>
      </c>
      <c r="C145" s="104" t="s">
        <v>451</v>
      </c>
      <c r="D145" s="105" t="s">
        <v>452</v>
      </c>
      <c r="E145" s="103">
        <f>'เอกสารหมายเลข 1'!G145</f>
        <v>0</v>
      </c>
      <c r="F145" s="103">
        <f>'เอกสารหมายเลข 2'!P145</f>
        <v>0</v>
      </c>
      <c r="G145" s="103"/>
      <c r="H145" s="103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</row>
    <row r="146" spans="1:20" ht="21.75">
      <c r="A146" s="409"/>
      <c r="B146" s="136" t="s">
        <v>453</v>
      </c>
      <c r="C146" s="137" t="s">
        <v>454</v>
      </c>
      <c r="D146" s="138" t="s">
        <v>455</v>
      </c>
      <c r="E146" s="136">
        <f>'เอกสารหมายเลข 1'!G146</f>
        <v>0</v>
      </c>
      <c r="F146" s="136">
        <f>'เอกสารหมายเลข 2'!P146</f>
        <v>0</v>
      </c>
      <c r="G146" s="136"/>
      <c r="H146" s="13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</row>
    <row r="147" spans="1:20" ht="21.75">
      <c r="A147" s="185" t="s">
        <v>456</v>
      </c>
      <c r="B147" s="186" t="s">
        <v>447</v>
      </c>
      <c r="C147" s="187" t="s">
        <v>145</v>
      </c>
      <c r="D147" s="188"/>
      <c r="E147" s="186">
        <f>'เอกสารหมายเลข 1'!G147</f>
        <v>0</v>
      </c>
      <c r="F147" s="186">
        <f>'เอกสารหมายเลข 2'!P147</f>
        <v>0</v>
      </c>
      <c r="G147" s="186"/>
      <c r="H147" s="18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</row>
    <row r="148" spans="1:20" ht="21.75">
      <c r="A148" s="185" t="s">
        <v>458</v>
      </c>
      <c r="B148" s="186" t="s">
        <v>450</v>
      </c>
      <c r="C148" s="187" t="s">
        <v>146</v>
      </c>
      <c r="D148" s="188" t="s">
        <v>84</v>
      </c>
      <c r="E148" s="186">
        <f>'เอกสารหมายเลข 1'!G148</f>
        <v>0</v>
      </c>
      <c r="F148" s="186">
        <f>'เอกสารหมายเลข 2'!P148</f>
        <v>0</v>
      </c>
      <c r="G148" s="186"/>
      <c r="H148" s="18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</row>
    <row r="149" spans="1:20" ht="21.75">
      <c r="A149" s="185" t="s">
        <v>460</v>
      </c>
      <c r="B149" s="186" t="s">
        <v>453</v>
      </c>
      <c r="C149" s="187" t="s">
        <v>147</v>
      </c>
      <c r="D149" s="188" t="s">
        <v>148</v>
      </c>
      <c r="E149" s="186">
        <f>'เอกสารหมายเลข 1'!G149</f>
        <v>0</v>
      </c>
      <c r="F149" s="186">
        <f>'เอกสารหมายเลข 2'!P149</f>
        <v>0</v>
      </c>
      <c r="G149" s="186"/>
      <c r="H149" s="18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</row>
    <row r="150" spans="1:20" ht="21.75">
      <c r="A150" s="185" t="s">
        <v>462</v>
      </c>
      <c r="B150" s="186" t="s">
        <v>457</v>
      </c>
      <c r="C150" s="187" t="s">
        <v>150</v>
      </c>
      <c r="D150" s="188" t="s">
        <v>148</v>
      </c>
      <c r="E150" s="186">
        <f>'เอกสารหมายเลข 1'!G150</f>
        <v>0</v>
      </c>
      <c r="F150" s="186">
        <f>'เอกสารหมายเลข 2'!P150</f>
        <v>0</v>
      </c>
      <c r="G150" s="186"/>
      <c r="H150" s="18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</row>
    <row r="151" spans="1:20" ht="21.75">
      <c r="A151" s="185" t="s">
        <v>464</v>
      </c>
      <c r="B151" s="186" t="s">
        <v>459</v>
      </c>
      <c r="C151" s="187" t="s">
        <v>151</v>
      </c>
      <c r="D151" s="188" t="s">
        <v>95</v>
      </c>
      <c r="E151" s="186">
        <f>'เอกสารหมายเลข 1'!G151</f>
        <v>0</v>
      </c>
      <c r="F151" s="186">
        <f>'เอกสารหมายเลข 2'!P151</f>
        <v>0</v>
      </c>
      <c r="G151" s="186"/>
      <c r="H151" s="18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</row>
    <row r="152" spans="1:20" ht="21.75">
      <c r="A152" s="185" t="s">
        <v>466</v>
      </c>
      <c r="B152" s="186" t="s">
        <v>461</v>
      </c>
      <c r="C152" s="187" t="s">
        <v>468</v>
      </c>
      <c r="D152" s="188" t="s">
        <v>154</v>
      </c>
      <c r="E152" s="186">
        <f>'เอกสารหมายเลข 1'!G152</f>
        <v>0</v>
      </c>
      <c r="F152" s="186">
        <f>'เอกสารหมายเลข 2'!P152</f>
        <v>0</v>
      </c>
      <c r="G152" s="186"/>
      <c r="H152" s="18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</row>
    <row r="153" spans="1:20" ht="21.75">
      <c r="A153" s="185" t="s">
        <v>469</v>
      </c>
      <c r="B153" s="186" t="s">
        <v>463</v>
      </c>
      <c r="C153" s="187" t="s">
        <v>155</v>
      </c>
      <c r="D153" s="188" t="s">
        <v>95</v>
      </c>
      <c r="E153" s="186">
        <f>'เอกสารหมายเลข 1'!G153</f>
        <v>0</v>
      </c>
      <c r="F153" s="186">
        <f>'เอกสารหมายเลข 2'!P153</f>
        <v>0</v>
      </c>
      <c r="G153" s="186"/>
      <c r="H153" s="18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</row>
    <row r="154" spans="1:20" ht="21.75">
      <c r="A154" s="88" t="s">
        <v>156</v>
      </c>
      <c r="B154" s="89" t="s">
        <v>465</v>
      </c>
      <c r="C154" s="90" t="s">
        <v>472</v>
      </c>
      <c r="D154" s="116" t="s">
        <v>95</v>
      </c>
      <c r="E154" s="89">
        <f ca="1">'เอกสารหมายเลข 1'!G154</f>
        <v>100</v>
      </c>
      <c r="F154" s="89">
        <f>'เอกสารหมายเลข 2'!P154</f>
        <v>0</v>
      </c>
      <c r="G154" s="89">
        <f ca="1">IF(E154=""," ",IF(E154="N/A","N/A",IF(E154="N/T","N/T",(F154/E154)*100)))</f>
        <v>0</v>
      </c>
      <c r="H154" s="89" t="str">
        <f ca="1">IF(G154=""," ",IF(G154="N/A","N/A",IF(G154="N/T","N/T",IF(G154&gt;=90,"G",IF(G154&gt;=70,"Y","R")))))</f>
        <v>R</v>
      </c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</row>
    <row r="155" spans="1:20" ht="21.75">
      <c r="A155" s="185" t="s">
        <v>473</v>
      </c>
      <c r="B155" s="186" t="s">
        <v>467</v>
      </c>
      <c r="C155" s="187" t="s">
        <v>158</v>
      </c>
      <c r="D155" s="188" t="s">
        <v>95</v>
      </c>
      <c r="E155" s="186">
        <f>'เอกสารหมายเลข 1'!G155</f>
        <v>0</v>
      </c>
      <c r="F155" s="186">
        <f>'เอกสารหมายเลข 2'!P155</f>
        <v>0</v>
      </c>
      <c r="G155" s="186"/>
      <c r="H155" s="18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</row>
    <row r="156" spans="1:20" ht="21.75">
      <c r="A156" s="122" t="s">
        <v>475</v>
      </c>
      <c r="B156" s="94" t="s">
        <v>470</v>
      </c>
      <c r="C156" s="95" t="s">
        <v>159</v>
      </c>
      <c r="D156" s="189"/>
      <c r="E156" s="139">
        <f>'เอกสารหมายเลข 1'!G156</f>
        <v>0</v>
      </c>
      <c r="F156" s="139">
        <f>'เอกสารหมายเลข 2'!P156</f>
        <v>0</v>
      </c>
      <c r="G156" s="139"/>
      <c r="H156" s="139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</row>
    <row r="157" spans="1:20" ht="21.75">
      <c r="A157" s="418" t="s">
        <v>477</v>
      </c>
      <c r="B157" s="103" t="s">
        <v>471</v>
      </c>
      <c r="C157" s="104" t="s">
        <v>479</v>
      </c>
      <c r="D157" s="105" t="s">
        <v>95</v>
      </c>
      <c r="E157" s="103">
        <f ca="1">'เอกสารหมายเลข 1'!G157</f>
        <v>100</v>
      </c>
      <c r="F157" s="106" t="e">
        <f>'เอกสารหมายเลข 2'!P157</f>
        <v>#DIV/0!</v>
      </c>
      <c r="G157" s="106" t="e">
        <f ca="1">IF(E157=""," ",IF(E157="N/A","N/A",IF(E157="N/T","N/T",(F157/E157)*100)))</f>
        <v>#DIV/0!</v>
      </c>
      <c r="H157" s="106" t="e">
        <f ca="1">IF(G157=""," ",IF(G157="N/A","N/A",IF(G157="N/T","N/T",IF(G157&gt;=90,"G",IF(G157&gt;=70,"Y","R")))))</f>
        <v>#DIV/0!</v>
      </c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</row>
    <row r="158" spans="1:20" ht="21.75">
      <c r="A158" s="392"/>
      <c r="B158" s="79" t="s">
        <v>474</v>
      </c>
      <c r="C158" s="80" t="s">
        <v>481</v>
      </c>
      <c r="D158" s="109" t="s">
        <v>122</v>
      </c>
      <c r="E158" s="79">
        <f>'เอกสารหมายเลข 1'!G158</f>
        <v>0</v>
      </c>
      <c r="F158" s="79">
        <f>'เอกสารหมายเลข 2'!P158</f>
        <v>0</v>
      </c>
      <c r="G158" s="79"/>
      <c r="H158" s="79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</row>
    <row r="159" spans="1:20" ht="21.75">
      <c r="A159" s="419"/>
      <c r="B159" s="79" t="s">
        <v>476</v>
      </c>
      <c r="C159" s="80" t="s">
        <v>483</v>
      </c>
      <c r="D159" s="109" t="s">
        <v>122</v>
      </c>
      <c r="E159" s="79">
        <f>'เอกสารหมายเลข 1'!G159</f>
        <v>0</v>
      </c>
      <c r="F159" s="79">
        <f>'เอกสารหมายเลข 2'!P159</f>
        <v>0</v>
      </c>
      <c r="G159" s="79"/>
      <c r="H159" s="79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</row>
    <row r="160" spans="1:20" ht="21.75">
      <c r="A160" s="418" t="s">
        <v>484</v>
      </c>
      <c r="B160" s="103" t="s">
        <v>478</v>
      </c>
      <c r="C160" s="104" t="s">
        <v>486</v>
      </c>
      <c r="D160" s="105" t="s">
        <v>95</v>
      </c>
      <c r="E160" s="103">
        <f ca="1">'เอกสารหมายเลข 1'!G160</f>
        <v>100</v>
      </c>
      <c r="F160" s="106" t="e">
        <f>'เอกสารหมายเลข 2'!P160</f>
        <v>#DIV/0!</v>
      </c>
      <c r="G160" s="106" t="e">
        <f ca="1">IF(E160=""," ",IF(E160="N/A","N/A",IF(E160="N/T","N/T",(F160/E160)*100)))</f>
        <v>#DIV/0!</v>
      </c>
      <c r="H160" s="106" t="e">
        <f ca="1">IF(G160=""," ",IF(G160="N/A","N/A",IF(G160="N/T","N/T",IF(G160&gt;=90,"G",IF(G160&gt;=70,"Y","R")))))</f>
        <v>#DIV/0!</v>
      </c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</row>
    <row r="161" spans="1:20" ht="21.75">
      <c r="A161" s="392"/>
      <c r="B161" s="79" t="s">
        <v>480</v>
      </c>
      <c r="C161" s="80" t="s">
        <v>488</v>
      </c>
      <c r="D161" s="109" t="s">
        <v>122</v>
      </c>
      <c r="E161" s="79">
        <f>'เอกสารหมายเลข 1'!G161</f>
        <v>0</v>
      </c>
      <c r="F161" s="79">
        <f>'เอกสารหมายเลข 2'!P161</f>
        <v>0</v>
      </c>
      <c r="G161" s="79"/>
      <c r="H161" s="79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</row>
    <row r="162" spans="1:20" ht="21.75">
      <c r="A162" s="409"/>
      <c r="B162" s="111" t="s">
        <v>482</v>
      </c>
      <c r="C162" s="112" t="s">
        <v>490</v>
      </c>
      <c r="D162" s="113" t="s">
        <v>122</v>
      </c>
      <c r="E162" s="111">
        <f>'เอกสารหมายเลข 1'!G162</f>
        <v>0</v>
      </c>
      <c r="F162" s="111">
        <f>'เอกสารหมายเลข 2'!P162</f>
        <v>0</v>
      </c>
      <c r="G162" s="111"/>
      <c r="H162" s="111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</row>
    <row r="163" spans="1:20" ht="21.75">
      <c r="A163" s="190" t="s">
        <v>491</v>
      </c>
      <c r="B163" s="191" t="s">
        <v>485</v>
      </c>
      <c r="C163" s="192" t="s">
        <v>160</v>
      </c>
      <c r="D163" s="193"/>
      <c r="E163" s="191">
        <f>'เอกสารหมายเลข 1'!G163</f>
        <v>0</v>
      </c>
      <c r="F163" s="191">
        <f>'เอกสารหมายเลข 2'!P163</f>
        <v>0</v>
      </c>
      <c r="G163" s="191"/>
      <c r="H163" s="191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</row>
    <row r="164" spans="1:20" ht="21.75">
      <c r="A164" s="194" t="s">
        <v>494</v>
      </c>
      <c r="B164" s="195" t="s">
        <v>487</v>
      </c>
      <c r="C164" s="196" t="s">
        <v>496</v>
      </c>
      <c r="D164" s="197" t="s">
        <v>141</v>
      </c>
      <c r="E164" s="195">
        <f>'เอกสารหมายเลข 1'!G164</f>
        <v>0</v>
      </c>
      <c r="F164" s="195">
        <f>'เอกสารหมายเลข 2'!P164</f>
        <v>0</v>
      </c>
      <c r="G164" s="195"/>
      <c r="H164" s="195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</row>
    <row r="165" spans="1:20" ht="21.75">
      <c r="A165" s="198" t="s">
        <v>497</v>
      </c>
      <c r="B165" s="199" t="s">
        <v>489</v>
      </c>
      <c r="C165" s="200" t="s">
        <v>499</v>
      </c>
      <c r="D165" s="201" t="s">
        <v>141</v>
      </c>
      <c r="E165" s="199">
        <f>'เอกสารหมายเลข 1'!G165</f>
        <v>0</v>
      </c>
      <c r="F165" s="199">
        <f>'เอกสารหมายเลข 2'!P165</f>
        <v>0</v>
      </c>
      <c r="G165" s="199"/>
      <c r="H165" s="199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</row>
    <row r="166" spans="1:20" ht="21.75">
      <c r="A166" s="185" t="s">
        <v>500</v>
      </c>
      <c r="B166" s="186" t="s">
        <v>492</v>
      </c>
      <c r="C166" s="187" t="s">
        <v>162</v>
      </c>
      <c r="D166" s="188" t="s">
        <v>95</v>
      </c>
      <c r="E166" s="186">
        <f>'เอกสารหมายเลข 1'!G166</f>
        <v>0</v>
      </c>
      <c r="F166" s="186">
        <f>'เอกสารหมายเลข 2'!P166</f>
        <v>0</v>
      </c>
      <c r="G166" s="186"/>
      <c r="H166" s="18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</row>
    <row r="167" spans="1:20" ht="21.75">
      <c r="A167" s="122" t="s">
        <v>502</v>
      </c>
      <c r="B167" s="94" t="s">
        <v>495</v>
      </c>
      <c r="C167" s="95" t="s">
        <v>164</v>
      </c>
      <c r="D167" s="189"/>
      <c r="E167" s="139">
        <f>'เอกสารหมายเลข 1'!G167</f>
        <v>0</v>
      </c>
      <c r="F167" s="139">
        <f>'เอกสารหมายเลข 2'!P167</f>
        <v>0</v>
      </c>
      <c r="G167" s="139"/>
      <c r="H167" s="139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</row>
    <row r="168" spans="1:20" ht="21.75">
      <c r="A168" s="154" t="s">
        <v>504</v>
      </c>
      <c r="B168" s="103" t="s">
        <v>498</v>
      </c>
      <c r="C168" s="104" t="s">
        <v>506</v>
      </c>
      <c r="D168" s="105" t="s">
        <v>122</v>
      </c>
      <c r="E168" s="103">
        <f ca="1">'เอกสารหมายเลข 1'!G168</f>
        <v>1</v>
      </c>
      <c r="F168" s="103">
        <f>'เอกสารหมายเลข 2'!P168</f>
        <v>0</v>
      </c>
      <c r="G168" s="103">
        <f t="shared" ref="G168:G169" ca="1" si="14">IF(E168=""," ",IF(E168="N/A","N/A",IF(E168="N/T","N/T",(F168/E168)*100)))</f>
        <v>0</v>
      </c>
      <c r="H168" s="103" t="str">
        <f t="shared" ref="H168:H169" ca="1" si="15">IF(G168=""," ",IF(G168="N/A","N/A",IF(G168="N/T","N/T",IF(G168&gt;=90,"G",IF(G168&gt;=70,"Y","R")))))</f>
        <v>R</v>
      </c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</row>
    <row r="169" spans="1:20" ht="21.75">
      <c r="A169" s="418" t="s">
        <v>507</v>
      </c>
      <c r="B169" s="103" t="s">
        <v>501</v>
      </c>
      <c r="C169" s="104" t="s">
        <v>509</v>
      </c>
      <c r="D169" s="105" t="s">
        <v>95</v>
      </c>
      <c r="E169" s="103">
        <f ca="1">'เอกสารหมายเลข 1'!G169</f>
        <v>8.33</v>
      </c>
      <c r="F169" s="106" t="e">
        <f>'เอกสารหมายเลข 2'!P169</f>
        <v>#DIV/0!</v>
      </c>
      <c r="G169" s="106" t="e">
        <f t="shared" ca="1" si="14"/>
        <v>#DIV/0!</v>
      </c>
      <c r="H169" s="106" t="e">
        <f t="shared" ca="1" si="15"/>
        <v>#DIV/0!</v>
      </c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</row>
    <row r="170" spans="1:20" ht="21.75">
      <c r="A170" s="392"/>
      <c r="B170" s="79" t="s">
        <v>503</v>
      </c>
      <c r="C170" s="80" t="s">
        <v>511</v>
      </c>
      <c r="D170" s="109" t="s">
        <v>122</v>
      </c>
      <c r="E170" s="79">
        <f ca="1">'เอกสารหมายเลข 1'!G170</f>
        <v>3</v>
      </c>
      <c r="F170" s="79">
        <f>'เอกสารหมายเลข 2'!P170</f>
        <v>0</v>
      </c>
      <c r="G170" s="79"/>
      <c r="H170" s="79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</row>
    <row r="171" spans="1:20" ht="21.75">
      <c r="A171" s="419"/>
      <c r="B171" s="79" t="s">
        <v>505</v>
      </c>
      <c r="C171" s="80" t="s">
        <v>513</v>
      </c>
      <c r="D171" s="109" t="s">
        <v>122</v>
      </c>
      <c r="E171" s="79">
        <f ca="1">'เอกสารหมายเลข 1'!G171</f>
        <v>36</v>
      </c>
      <c r="F171" s="79">
        <f>'เอกสารหมายเลข 2'!P171</f>
        <v>0</v>
      </c>
      <c r="G171" s="79"/>
      <c r="H171" s="79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</row>
    <row r="172" spans="1:20" ht="21.75">
      <c r="A172" s="418" t="s">
        <v>514</v>
      </c>
      <c r="B172" s="103" t="s">
        <v>508</v>
      </c>
      <c r="C172" s="104" t="s">
        <v>516</v>
      </c>
      <c r="D172" s="105" t="s">
        <v>95</v>
      </c>
      <c r="E172" s="103">
        <f ca="1">'เอกสารหมายเลข 1'!G172</f>
        <v>36.36</v>
      </c>
      <c r="F172" s="106" t="e">
        <f>'เอกสารหมายเลข 2'!P172</f>
        <v>#DIV/0!</v>
      </c>
      <c r="G172" s="106" t="e">
        <f ca="1">IF(E172=""," ",IF(E172="N/A","N/A",IF(E172="N/T","N/T",(F172/E172)*100)))</f>
        <v>#DIV/0!</v>
      </c>
      <c r="H172" s="106" t="e">
        <f ca="1">IF(G172=""," ",IF(G172="N/A","N/A",IF(G172="N/T","N/T",IF(G172&gt;=90,"G",IF(G172&gt;=70,"Y","R")))))</f>
        <v>#DIV/0!</v>
      </c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</row>
    <row r="173" spans="1:20" ht="21.75">
      <c r="A173" s="392"/>
      <c r="B173" s="79" t="s">
        <v>510</v>
      </c>
      <c r="C173" s="80" t="s">
        <v>518</v>
      </c>
      <c r="D173" s="109" t="s">
        <v>122</v>
      </c>
      <c r="E173" s="79">
        <f ca="1">'เอกสารหมายเลข 1'!G173</f>
        <v>4</v>
      </c>
      <c r="F173" s="79">
        <f>'เอกสารหมายเลข 2'!P173</f>
        <v>0</v>
      </c>
      <c r="G173" s="79"/>
      <c r="H173" s="79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</row>
    <row r="174" spans="1:20" ht="21.75">
      <c r="A174" s="409"/>
      <c r="B174" s="111" t="s">
        <v>512</v>
      </c>
      <c r="C174" s="112" t="s">
        <v>520</v>
      </c>
      <c r="D174" s="113" t="s">
        <v>122</v>
      </c>
      <c r="E174" s="111">
        <f ca="1">'เอกสารหมายเลข 1'!G174</f>
        <v>11</v>
      </c>
      <c r="F174" s="111">
        <f>'เอกสารหมายเลข 2'!P174</f>
        <v>0</v>
      </c>
      <c r="G174" s="111"/>
      <c r="H174" s="111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</row>
    <row r="175" spans="1:20" ht="21.75">
      <c r="A175" s="88" t="s">
        <v>521</v>
      </c>
      <c r="B175" s="89" t="s">
        <v>515</v>
      </c>
      <c r="C175" s="90" t="s">
        <v>167</v>
      </c>
      <c r="D175" s="116" t="s">
        <v>102</v>
      </c>
      <c r="E175" s="89" t="str">
        <f ca="1">'เอกสารหมายเลข 1'!G175</f>
        <v>เป็นบวก</v>
      </c>
      <c r="F175" s="89" t="str">
        <f>'เอกสารหมายเลข 2'!P175</f>
        <v>เป็นบวก</v>
      </c>
      <c r="G175" s="89">
        <f t="shared" ref="G175:G176" si="16">IF(F175="เป็นบวก",100,0)</f>
        <v>100</v>
      </c>
      <c r="H175" s="89" t="str">
        <f t="shared" ref="H175:H179" si="17">IF(G175=""," ",IF(G175="N/A","N/A",IF(G175="N/T","N/T",IF(G175&gt;=90,"G",IF(G175&gt;=70,"Y","R")))))</f>
        <v>G</v>
      </c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</row>
    <row r="176" spans="1:20" ht="21.75">
      <c r="A176" s="88" t="s">
        <v>523</v>
      </c>
      <c r="B176" s="89" t="s">
        <v>517</v>
      </c>
      <c r="C176" s="90" t="s">
        <v>169</v>
      </c>
      <c r="D176" s="116" t="s">
        <v>102</v>
      </c>
      <c r="E176" s="89" t="str">
        <f ca="1">'เอกสารหมายเลข 1'!G176</f>
        <v>เป็นบวก</v>
      </c>
      <c r="F176" s="89" t="str">
        <f>'เอกสารหมายเลข 2'!P176</f>
        <v>เป็นบวก</v>
      </c>
      <c r="G176" s="89">
        <f t="shared" si="16"/>
        <v>100</v>
      </c>
      <c r="H176" s="89" t="str">
        <f t="shared" si="17"/>
        <v>G</v>
      </c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</row>
    <row r="177" spans="1:20" ht="21.75">
      <c r="A177" s="88" t="s">
        <v>525</v>
      </c>
      <c r="B177" s="89" t="s">
        <v>519</v>
      </c>
      <c r="C177" s="90" t="s">
        <v>170</v>
      </c>
      <c r="D177" s="116" t="s">
        <v>95</v>
      </c>
      <c r="E177" s="89">
        <f ca="1">'เอกสารหมายเลข 1'!G177</f>
        <v>10</v>
      </c>
      <c r="F177" s="172">
        <f>'เอกสารหมายเลข 2'!P177</f>
        <v>9.67</v>
      </c>
      <c r="G177" s="172">
        <f t="shared" ref="G177:G179" ca="1" si="18">IF(E177=""," ",IF(E177="N/A","N/A",IF(E177="N/T","N/T",(F177/E177)*100)))</f>
        <v>96.7</v>
      </c>
      <c r="H177" s="172" t="str">
        <f t="shared" ca="1" si="17"/>
        <v>G</v>
      </c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</row>
    <row r="178" spans="1:20" ht="21.75">
      <c r="A178" s="88" t="s">
        <v>527</v>
      </c>
      <c r="B178" s="89" t="s">
        <v>522</v>
      </c>
      <c r="C178" s="90" t="s">
        <v>171</v>
      </c>
      <c r="D178" s="116" t="s">
        <v>95</v>
      </c>
      <c r="E178" s="89">
        <f ca="1">'เอกสารหมายเลข 1'!G178</f>
        <v>15</v>
      </c>
      <c r="F178" s="172">
        <f>'เอกสารหมายเลข 2'!P178</f>
        <v>13.74</v>
      </c>
      <c r="G178" s="172">
        <f t="shared" ca="1" si="18"/>
        <v>91.600000000000009</v>
      </c>
      <c r="H178" s="172" t="str">
        <f t="shared" ca="1" si="17"/>
        <v>G</v>
      </c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</row>
    <row r="179" spans="1:20" ht="21.75">
      <c r="A179" s="421" t="s">
        <v>529</v>
      </c>
      <c r="B179" s="94" t="s">
        <v>524</v>
      </c>
      <c r="C179" s="95" t="s">
        <v>172</v>
      </c>
      <c r="D179" s="96" t="s">
        <v>95</v>
      </c>
      <c r="E179" s="94">
        <f ca="1">'เอกสารหมายเลข 1'!G179</f>
        <v>100</v>
      </c>
      <c r="F179" s="106" t="e">
        <f>'เอกสารหมายเลข 2'!P179</f>
        <v>#DIV/0!</v>
      </c>
      <c r="G179" s="106" t="e">
        <f t="shared" ca="1" si="18"/>
        <v>#DIV/0!</v>
      </c>
      <c r="H179" s="106" t="e">
        <f t="shared" ca="1" si="17"/>
        <v>#DIV/0!</v>
      </c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</row>
    <row r="180" spans="1:20" ht="21.75">
      <c r="A180" s="392"/>
      <c r="B180" s="79" t="s">
        <v>526</v>
      </c>
      <c r="C180" s="80" t="s">
        <v>532</v>
      </c>
      <c r="D180" s="109" t="s">
        <v>533</v>
      </c>
      <c r="E180" s="79">
        <f ca="1">'เอกสารหมายเลข 1'!G180</f>
        <v>15</v>
      </c>
      <c r="F180" s="79">
        <f>'เอกสารหมายเลข 2'!P180</f>
        <v>0</v>
      </c>
      <c r="G180" s="79"/>
      <c r="H180" s="79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</row>
    <row r="181" spans="1:20" ht="21.75">
      <c r="A181" s="409"/>
      <c r="B181" s="111" t="s">
        <v>528</v>
      </c>
      <c r="C181" s="112" t="s">
        <v>535</v>
      </c>
      <c r="D181" s="113" t="s">
        <v>533</v>
      </c>
      <c r="E181" s="111">
        <f ca="1">'เอกสารหมายเลข 1'!G181</f>
        <v>15</v>
      </c>
      <c r="F181" s="111">
        <f>'เอกสารหมายเลข 2'!P181</f>
        <v>0</v>
      </c>
      <c r="G181" s="111"/>
      <c r="H181" s="111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</row>
    <row r="182" spans="1:20" ht="21.75">
      <c r="A182" s="93" t="s">
        <v>536</v>
      </c>
      <c r="B182" s="33" t="s">
        <v>530</v>
      </c>
      <c r="C182" s="155" t="s">
        <v>174</v>
      </c>
      <c r="D182" s="156" t="s">
        <v>15</v>
      </c>
      <c r="E182" s="33">
        <f ca="1">'เอกสารหมายเลข 1'!G182</f>
        <v>1</v>
      </c>
      <c r="F182" s="33">
        <f>'เอกสารหมายเลข 2'!P182</f>
        <v>2</v>
      </c>
      <c r="G182" s="33">
        <f ca="1">IF(E182=""," ",IF(E182="N/A","N/A",IF(E182="N/T","N/T",(F182/E182)*100)))</f>
        <v>200</v>
      </c>
      <c r="H182" s="33" t="str">
        <f ca="1">IF(G182=""," ",IF(G182="N/A","N/A",IF(G182="N/T","N/T",IF(G182&gt;=90,"G",IF(G182&gt;=70,"Y","R")))))</f>
        <v>G</v>
      </c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</row>
    <row r="183" spans="1:20" ht="21.75">
      <c r="A183" s="416" t="s">
        <v>538</v>
      </c>
      <c r="B183" s="94" t="s">
        <v>531</v>
      </c>
      <c r="C183" s="95" t="s">
        <v>175</v>
      </c>
      <c r="D183" s="189"/>
      <c r="E183" s="139">
        <f>'เอกสารหมายเลข 1'!G183</f>
        <v>0</v>
      </c>
      <c r="F183" s="139">
        <f>'เอกสารหมายเลข 2'!P183</f>
        <v>0</v>
      </c>
      <c r="G183" s="139"/>
      <c r="H183" s="139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</row>
    <row r="184" spans="1:20" ht="21.75">
      <c r="A184" s="392"/>
      <c r="B184" s="103" t="s">
        <v>534</v>
      </c>
      <c r="C184" s="104" t="s">
        <v>541</v>
      </c>
      <c r="D184" s="105"/>
      <c r="E184" s="124" t="str">
        <f ca="1">'เอกสารหมายเลข 1'!G184</f>
        <v>เพิ่มขึ้นอย่างน้อย 
 1 Band ย่อย</v>
      </c>
      <c r="F184" s="124">
        <f>'เอกสารหมายเลข 2'!P184</f>
        <v>0</v>
      </c>
      <c r="G184" s="124"/>
      <c r="H184" s="124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</row>
    <row r="185" spans="1:20" ht="21.75">
      <c r="A185" s="409"/>
      <c r="B185" s="124" t="s">
        <v>537</v>
      </c>
      <c r="C185" s="125" t="s">
        <v>543</v>
      </c>
      <c r="D185" s="126"/>
      <c r="E185" s="77" t="str">
        <f ca="1">'เอกสารหมายเลข 1'!G185</f>
        <v>เพิ่มขึ้นอย่างน้อย 
 1 Band ย่อย</v>
      </c>
      <c r="F185" s="77">
        <f>'เอกสารหมายเลข 2'!P185</f>
        <v>0</v>
      </c>
      <c r="G185" s="77"/>
      <c r="H185" s="77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</row>
    <row r="186" spans="1:20" ht="21.75">
      <c r="A186" s="88" t="s">
        <v>544</v>
      </c>
      <c r="B186" s="89" t="s">
        <v>539</v>
      </c>
      <c r="C186" s="90" t="s">
        <v>546</v>
      </c>
      <c r="D186" s="116" t="s">
        <v>15</v>
      </c>
      <c r="E186" s="61">
        <f ca="1">'เอกสารหมายเลข 1'!G186</f>
        <v>2</v>
      </c>
      <c r="F186" s="61">
        <f>'เอกสารหมายเลข 2'!P186</f>
        <v>0</v>
      </c>
      <c r="G186" s="61">
        <f ca="1">IF(E186=""," ",IF(E186="N/A","N/A",IF(E186="N/T","N/T",(F186/E186)*100)))</f>
        <v>0</v>
      </c>
      <c r="H186" s="61" t="str">
        <f ca="1">IF(G186=""," ",IF(G186="N/A","N/A",IF(G186="N/T","N/T",IF(G186&gt;=90,"G",IF(G186&gt;=70,"Y","R")))))</f>
        <v>R</v>
      </c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</row>
    <row r="187" spans="1:20" ht="21.7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</row>
    <row r="188" spans="1:20" ht="21.7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</row>
    <row r="189" spans="1:20" ht="21.75">
      <c r="A189" s="166"/>
      <c r="B189" s="166"/>
      <c r="C189" s="469" t="s">
        <v>570</v>
      </c>
      <c r="D189" s="384"/>
      <c r="E189" s="384"/>
      <c r="F189" s="384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</row>
    <row r="190" spans="1:20" ht="21.75">
      <c r="A190" s="166"/>
      <c r="B190" s="166"/>
      <c r="C190" s="469" t="s">
        <v>571</v>
      </c>
      <c r="D190" s="384"/>
      <c r="E190" s="384"/>
      <c r="F190" s="384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</row>
    <row r="191" spans="1:20" ht="21.75">
      <c r="A191" s="166"/>
      <c r="B191" s="166"/>
      <c r="C191" s="469" t="s">
        <v>572</v>
      </c>
      <c r="D191" s="384"/>
      <c r="E191" s="384"/>
      <c r="F191" s="384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</row>
    <row r="192" spans="1:20" ht="21.75">
      <c r="A192" s="166"/>
      <c r="B192" s="166"/>
      <c r="C192" s="469" t="s">
        <v>573</v>
      </c>
      <c r="D192" s="384"/>
      <c r="E192" s="384"/>
      <c r="F192" s="384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</row>
    <row r="193" spans="1:20" ht="21.75">
      <c r="A193" s="166"/>
      <c r="B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</row>
    <row r="194" spans="1:20" ht="21.75">
      <c r="A194" s="166"/>
      <c r="B194" s="166"/>
      <c r="C194" s="470" t="s">
        <v>582</v>
      </c>
      <c r="D194" s="384"/>
      <c r="E194" s="384"/>
      <c r="F194" s="384"/>
      <c r="G194" s="203">
        <f ca="1">G195+G196+G197</f>
        <v>45</v>
      </c>
      <c r="H194" s="166" t="s">
        <v>20</v>
      </c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</row>
    <row r="195" spans="1:20" ht="21.75">
      <c r="A195" s="166"/>
      <c r="B195" s="166"/>
      <c r="C195" s="166"/>
      <c r="D195" s="166"/>
      <c r="E195" s="166"/>
      <c r="F195" s="204"/>
      <c r="G195" s="203">
        <f ca="1">COUNTIF(H9:H186,"G")</f>
        <v>16</v>
      </c>
      <c r="H195" s="166" t="s">
        <v>20</v>
      </c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</row>
    <row r="196" spans="1:20" ht="21.75">
      <c r="A196" s="166"/>
      <c r="B196" s="166"/>
      <c r="C196" s="166"/>
      <c r="D196" s="166"/>
      <c r="E196" s="166"/>
      <c r="F196" s="205"/>
      <c r="G196" s="206">
        <f ca="1">COUNTIF(H9:H186,"Y")</f>
        <v>1</v>
      </c>
      <c r="H196" s="166" t="s">
        <v>20</v>
      </c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</row>
    <row r="197" spans="1:20" ht="21.75">
      <c r="A197" s="166"/>
      <c r="B197" s="166"/>
      <c r="C197" s="166"/>
      <c r="D197" s="166"/>
      <c r="E197" s="166"/>
      <c r="F197" s="207"/>
      <c r="G197" s="206">
        <f ca="1">COUNTIF(H9:H186,"R")</f>
        <v>28</v>
      </c>
      <c r="H197" s="166" t="s">
        <v>20</v>
      </c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</row>
    <row r="198" spans="1:20" ht="21.75">
      <c r="A198" s="166"/>
      <c r="B198" s="166"/>
      <c r="C198" s="166"/>
      <c r="D198" s="166"/>
      <c r="E198" s="166"/>
      <c r="F198" s="208" t="s">
        <v>575</v>
      </c>
      <c r="G198" s="206">
        <f ca="1">COUNTIF(H9:H186,"N/T")</f>
        <v>4</v>
      </c>
      <c r="H198" s="166" t="s">
        <v>20</v>
      </c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</row>
    <row r="199" spans="1:20" ht="21.75">
      <c r="A199" s="166"/>
      <c r="B199" s="166"/>
      <c r="C199" s="166"/>
      <c r="D199" s="166"/>
      <c r="E199" s="166"/>
      <c r="F199" s="208" t="s">
        <v>576</v>
      </c>
      <c r="G199" s="203">
        <f ca="1">COUNTIF(H9:H186,"N/A")</f>
        <v>11</v>
      </c>
      <c r="H199" s="166" t="s">
        <v>20</v>
      </c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</row>
    <row r="200" spans="1:20" ht="21.7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</row>
    <row r="201" spans="1:20" ht="21.7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</row>
    <row r="202" spans="1:20" ht="21.7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</row>
    <row r="203" spans="1:20" ht="21.7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</row>
    <row r="204" spans="1:20" ht="21.7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</row>
    <row r="205" spans="1:20" ht="21.7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</row>
    <row r="206" spans="1:20" ht="21.7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</row>
    <row r="207" spans="1:20" ht="21.7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</row>
    <row r="208" spans="1:20" ht="21.7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</row>
    <row r="209" spans="1:20" ht="21.7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</row>
    <row r="210" spans="1:20" ht="21.7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</row>
    <row r="211" spans="1:20" ht="21.7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</row>
    <row r="212" spans="1:20" ht="21.7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</row>
    <row r="213" spans="1:20" ht="21.7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</row>
    <row r="214" spans="1:20" ht="21.7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</row>
    <row r="215" spans="1:20" ht="21.7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</row>
    <row r="216" spans="1:20" ht="21.7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</row>
    <row r="217" spans="1:20" ht="21.7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</row>
    <row r="218" spans="1:20" ht="21.7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</row>
    <row r="219" spans="1:20" ht="21.7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</row>
    <row r="220" spans="1:20" ht="21.7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</row>
    <row r="221" spans="1:20" ht="21.7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</row>
    <row r="222" spans="1:20" ht="21.7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</row>
    <row r="223" spans="1:20" ht="21.7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</row>
    <row r="224" spans="1:20" ht="21.7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</row>
    <row r="225" spans="1:20" ht="21.7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</row>
    <row r="226" spans="1:20" ht="21.7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</row>
    <row r="227" spans="1:20" ht="21.7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</row>
    <row r="228" spans="1:20" ht="21.7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</row>
    <row r="229" spans="1:20" ht="21.7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</row>
    <row r="230" spans="1:20" ht="21.7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</row>
    <row r="231" spans="1:20" ht="21.7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</row>
    <row r="232" spans="1:20" ht="21.7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</row>
    <row r="233" spans="1:20" ht="21.7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</row>
    <row r="234" spans="1:20" ht="21.7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</row>
    <row r="235" spans="1:20" ht="21.7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</row>
    <row r="236" spans="1:20" ht="21.7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</row>
    <row r="237" spans="1:20" ht="21.7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</row>
    <row r="238" spans="1:20" ht="21.7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</row>
    <row r="239" spans="1:20" ht="21.7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</row>
    <row r="240" spans="1:20" ht="21.7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</row>
    <row r="241" spans="1:20" ht="21.7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</row>
    <row r="242" spans="1:20" ht="21.7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</row>
    <row r="243" spans="1:20" ht="21.7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</row>
    <row r="244" spans="1:20" ht="21.7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</row>
    <row r="245" spans="1:20" ht="21.7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</row>
    <row r="246" spans="1:20" ht="21.7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</row>
    <row r="247" spans="1:20" ht="21.7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</row>
    <row r="248" spans="1:20" ht="21.7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</row>
    <row r="249" spans="1:20" ht="21.7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</row>
    <row r="250" spans="1:20" ht="21.7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</row>
    <row r="251" spans="1:20" ht="21.7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</row>
    <row r="252" spans="1:20" ht="21.7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</row>
    <row r="253" spans="1:20" ht="21.7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</row>
    <row r="254" spans="1:20" ht="21.7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</row>
    <row r="255" spans="1:20" ht="21.7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</row>
    <row r="256" spans="1:20" ht="21.7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</row>
    <row r="257" spans="1:20" ht="21.7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</row>
    <row r="258" spans="1:20" ht="21.7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</row>
    <row r="259" spans="1:20" ht="21.7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</row>
    <row r="260" spans="1:20" ht="21.7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</row>
    <row r="261" spans="1:20" ht="21.7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</row>
    <row r="262" spans="1:20" ht="21.7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</row>
    <row r="263" spans="1:20" ht="21.7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</row>
    <row r="264" spans="1:20" ht="21.7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</row>
    <row r="265" spans="1:20" ht="21.7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</row>
    <row r="266" spans="1:20" ht="21.7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</row>
    <row r="267" spans="1:20" ht="21.7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</row>
    <row r="268" spans="1:20" ht="21.7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</row>
    <row r="269" spans="1:20" ht="21.7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</row>
    <row r="270" spans="1:20" ht="21.7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</row>
    <row r="271" spans="1:20" ht="21.7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</row>
    <row r="272" spans="1:20" ht="21.7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</row>
    <row r="273" spans="1:20" ht="21.7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</row>
    <row r="274" spans="1:20" ht="21.7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</row>
    <row r="275" spans="1:20" ht="21.7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</row>
    <row r="276" spans="1:20" ht="21.7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</row>
    <row r="277" spans="1:20" ht="21.7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</row>
    <row r="278" spans="1:20" ht="21.7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</row>
    <row r="279" spans="1:20" ht="21.7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</row>
    <row r="280" spans="1:20" ht="21.7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</row>
    <row r="281" spans="1:20" ht="21.7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</row>
    <row r="282" spans="1:20" ht="21.7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</row>
    <row r="283" spans="1:20" ht="21.7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</row>
    <row r="284" spans="1:20" ht="21.7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</row>
    <row r="285" spans="1:20" ht="21.7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</row>
    <row r="286" spans="1:20" ht="21.7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</row>
    <row r="287" spans="1:20" ht="21.7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</row>
    <row r="288" spans="1:20" ht="21.7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</row>
    <row r="289" spans="1:20" ht="21.7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</row>
    <row r="290" spans="1:20" ht="21.7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</row>
    <row r="291" spans="1:20" ht="21.7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</row>
    <row r="292" spans="1:20" ht="21.7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</row>
    <row r="293" spans="1:20" ht="21.7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</row>
    <row r="294" spans="1:20" ht="21.7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</row>
    <row r="295" spans="1:20" ht="21.7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</row>
    <row r="296" spans="1:20" ht="21.7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</row>
    <row r="297" spans="1:20" ht="21.7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</row>
    <row r="298" spans="1:20" ht="21.7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</row>
    <row r="299" spans="1:20" ht="21.7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</row>
    <row r="300" spans="1:20" ht="21.7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</row>
    <row r="301" spans="1:20" ht="21.7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</row>
    <row r="302" spans="1:20" ht="21.7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</row>
    <row r="303" spans="1:20" ht="21.7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</row>
    <row r="304" spans="1:20" ht="21.7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</row>
    <row r="305" spans="1:20" ht="21.7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</row>
    <row r="306" spans="1:20" ht="21.7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</row>
    <row r="307" spans="1:20" ht="21.7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</row>
    <row r="308" spans="1:20" ht="21.7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</row>
    <row r="309" spans="1:20" ht="21.7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</row>
    <row r="310" spans="1:20" ht="21.7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</row>
    <row r="311" spans="1:20" ht="21.7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</row>
    <row r="312" spans="1:20" ht="21.7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</row>
    <row r="313" spans="1:20" ht="21.7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</row>
    <row r="314" spans="1:20" ht="21.7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</row>
    <row r="315" spans="1:20" ht="21.7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</row>
    <row r="316" spans="1:20" ht="21.7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</row>
    <row r="317" spans="1:20" ht="21.7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</row>
    <row r="318" spans="1:20" ht="21.7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</row>
    <row r="319" spans="1:20" ht="21.7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</row>
    <row r="320" spans="1:20" ht="21.7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</row>
    <row r="321" spans="1:20" ht="21.7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</row>
    <row r="322" spans="1:20" ht="21.7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</row>
    <row r="323" spans="1:20" ht="21.7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</row>
    <row r="324" spans="1:20" ht="21.7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</row>
    <row r="325" spans="1:20" ht="21.7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</row>
    <row r="326" spans="1:20" ht="21.7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</row>
    <row r="327" spans="1:20" ht="21.7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</row>
    <row r="328" spans="1:20" ht="21.7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</row>
    <row r="329" spans="1:20" ht="21.7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</row>
    <row r="330" spans="1:20" ht="21.7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</row>
    <row r="331" spans="1:20" ht="21.7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</row>
    <row r="332" spans="1:20" ht="21.7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</row>
    <row r="333" spans="1:20" ht="21.7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</row>
    <row r="334" spans="1:20" ht="21.7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</row>
    <row r="335" spans="1:20" ht="21.7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</row>
    <row r="336" spans="1:20" ht="21.7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</row>
    <row r="337" spans="1:20" ht="21.7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</row>
    <row r="338" spans="1:20" ht="21.7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</row>
    <row r="339" spans="1:20" ht="21.7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</row>
    <row r="340" spans="1:20" ht="21.7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</row>
    <row r="341" spans="1:20" ht="21.7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</row>
    <row r="342" spans="1:20" ht="21.7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</row>
    <row r="343" spans="1:20" ht="21.7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</row>
    <row r="344" spans="1:20" ht="21.7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1:20" ht="21.7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1:20" ht="21.7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1:20" ht="21.7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1:20" ht="21.7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1:20" ht="21.7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1:20" ht="21.7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1:20" ht="21.7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1:20" ht="21.7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1:20" ht="21.7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1:20" ht="21.7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1:20" ht="21.7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1:20" ht="21.7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1:20" ht="21.7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1:20" ht="21.7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1:20" ht="21.7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1:20" ht="21.7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1:20" ht="21.7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1:20" ht="21.7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1:20" ht="21.7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1:20" ht="21.7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1:20" ht="21.7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1:20" ht="21.7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1:20" ht="21.7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1:20" ht="21.7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1:20" ht="21.7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1:20" ht="21.7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1:20" ht="21.7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1:20" ht="21.7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1:20" ht="21.7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1:20" ht="21.7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1:20" ht="21.7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1:20" ht="21.7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1:20" ht="21.7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1:20" ht="21.7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1:20" ht="21.7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1:20" ht="21.7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1:20" ht="21.7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1:20" ht="21.75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1:20" ht="21.75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1:20" ht="21.75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1:20" ht="21.75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1:20" ht="21.75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1:20" ht="21.75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1:20" ht="21.75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1:20" ht="21.75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1:20" ht="21.75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1:20" ht="21.75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1:20" ht="21.75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1:20" ht="21.75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1:20" ht="21.7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1:20" ht="21.75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1:20" ht="21.75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1:20" ht="21.75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1:20" ht="21.75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1:20" ht="21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1:20" ht="21.7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1:20" ht="21.75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1:20" ht="21.75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1:20" ht="21.75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1:20" ht="21.75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1:20" ht="21.75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1:20" ht="21.75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1:20" ht="21.75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1:20" ht="21.75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1:20" ht="21.75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1:20" ht="21.75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1:20" ht="21.75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1:20" ht="21.75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1:20" ht="21.75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1:20" ht="21.75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1:20" ht="21.75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1:20" ht="21.75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1:20" ht="21.75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1:20" ht="21.75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1:20" ht="21.75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1:20" ht="21.75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1:20" ht="21.75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1:20" ht="21.7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1:20" ht="21.75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1:20" ht="21.75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1:20" ht="21.75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1:20" ht="21.75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1:20" ht="21.75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1:20" ht="21.75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1:20" ht="21.75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1:20" ht="21.75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1:20" ht="21.75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1:20" ht="21.75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1:20" ht="21.75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1:20" ht="21.75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1:20" ht="21.7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1:20" ht="21.7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1:20" ht="21.75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1:20" ht="21.75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1:20" ht="21.75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1:20" ht="21.75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1:20" ht="21.75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1:20" ht="21.75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1:20" ht="21.75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1:20" ht="21.75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1:20" ht="21.75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1:20" ht="21.75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1:20" ht="21.75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1:20" ht="21.75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1:20" ht="21.75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1:20" ht="21.75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1:20" ht="21.7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1:20" ht="21.7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1:20" ht="21.7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1:20" ht="21.7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1:20" ht="21.7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1:20" ht="21.7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1:20" ht="21.7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1:20" ht="21.7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1:20" ht="21.7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1:20" ht="21.7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1:20" ht="21.7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1:20" ht="21.7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1:20" ht="21.7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1:20" ht="21.7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  <row r="465" spans="1:20" ht="21.7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</row>
    <row r="466" spans="1:20" ht="21.7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</row>
    <row r="467" spans="1:20" ht="21.7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</row>
    <row r="468" spans="1:20" ht="21.7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</row>
    <row r="469" spans="1:20" ht="21.7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</row>
    <row r="470" spans="1:20" ht="21.7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</row>
    <row r="471" spans="1:20" ht="21.7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</row>
    <row r="472" spans="1:20" ht="21.7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</row>
    <row r="473" spans="1:20" ht="21.7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</row>
    <row r="474" spans="1:20" ht="21.7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</row>
    <row r="475" spans="1:20" ht="21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</row>
    <row r="476" spans="1:20" ht="21.7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</row>
    <row r="477" spans="1:20" ht="21.7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</row>
    <row r="478" spans="1:20" ht="21.7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</row>
    <row r="479" spans="1:20" ht="21.7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</row>
    <row r="480" spans="1:20" ht="21.7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</row>
    <row r="481" spans="1:20" ht="21.7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</row>
    <row r="482" spans="1:20" ht="21.7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</row>
    <row r="483" spans="1:20" ht="21.7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</row>
    <row r="484" spans="1:20" ht="21.7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</row>
    <row r="485" spans="1:20" ht="21.7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</row>
    <row r="486" spans="1:20" ht="21.7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</row>
    <row r="487" spans="1:20" ht="21.7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</row>
    <row r="488" spans="1:20" ht="21.7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</row>
    <row r="489" spans="1:20" ht="21.7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</row>
    <row r="490" spans="1:20" ht="21.7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ht="21.7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ht="21.7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ht="21.7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ht="21.7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ht="21.7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ht="21.7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ht="21.7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ht="21.7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ht="21.7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ht="21.7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ht="21.7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ht="21.7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ht="21.7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ht="21.7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ht="21.7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ht="21.7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ht="21.7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ht="21.7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ht="21.7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ht="21.7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ht="21.7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ht="21.7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ht="21.7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ht="21.7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ht="21.7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ht="21.7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ht="21.7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ht="21.7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ht="21.7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ht="21.7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ht="21.7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ht="21.7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ht="21.7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ht="21.7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ht="21.7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ht="21.7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ht="21.7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ht="21.7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ht="21.7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ht="21.7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ht="21.7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ht="21.7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ht="21.7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ht="21.7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ht="21.7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ht="21.7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ht="21.7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ht="21.7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ht="21.7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ht="21.7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ht="21.7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ht="21.7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ht="21.7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ht="21.7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ht="21.7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ht="21.7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ht="21.7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ht="21.7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ht="21.7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ht="21.7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ht="21.7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ht="21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ht="21.7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ht="21.7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ht="21.7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ht="21.7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ht="21.7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ht="21.7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ht="21.7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ht="21.7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ht="21.7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ht="21.7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ht="21.7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ht="21.7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ht="21.7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ht="21.7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ht="21.7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ht="21.7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ht="21.7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ht="21.7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ht="21.7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ht="21.7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ht="21.7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ht="21.7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ht="21.7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ht="21.7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ht="21.7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ht="21.7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ht="21.7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ht="21.7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ht="21.7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ht="21.7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ht="21.7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ht="21.7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ht="21.7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ht="21.7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ht="21.7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ht="21.7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ht="21.7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ht="21.7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ht="21.7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ht="21.7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ht="21.7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ht="21.7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ht="21.7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ht="21.7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ht="21.7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ht="21.7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ht="21.7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ht="21.7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ht="21.7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ht="21.7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ht="21.7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ht="21.7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ht="21.7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ht="21.7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ht="21.7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ht="21.7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ht="21.7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ht="21.7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ht="21.7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ht="21.7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ht="21.7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ht="21.7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ht="21.7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ht="21.7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ht="21.7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ht="21.7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ht="21.7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ht="21.7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ht="21.7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ht="21.7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ht="21.7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ht="21.7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ht="21.7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ht="21.7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ht="21.7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ht="21.7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ht="21.7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ht="21.7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ht="21.7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ht="21.7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ht="21.7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ht="21.7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ht="21.7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ht="21.7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ht="21.7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ht="21.7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ht="21.7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ht="21.7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ht="21.7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ht="21.7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ht="21.7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ht="21.7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ht="21.7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ht="21.7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ht="21.7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ht="21.7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ht="21.7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ht="21.7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ht="21.7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ht="21.7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ht="21.7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ht="21.7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ht="21.7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ht="21.7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ht="21.7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ht="21.7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ht="21.7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ht="21.7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ht="21.7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ht="21.7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ht="21.7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ht="21.7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ht="21.7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ht="21.7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ht="21.7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ht="21.7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ht="21.7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ht="21.7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ht="21.7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ht="21.7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ht="21.7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ht="21.7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ht="21.7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ht="21.7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ht="21.7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ht="21.7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ht="21.7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ht="21.7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ht="21.7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ht="21.7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ht="21.7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ht="21.7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ht="21.7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ht="21.7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ht="21.7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ht="21.7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ht="21.7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ht="21.7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ht="21.7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ht="21.7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ht="21.7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ht="21.7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ht="21.7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ht="21.7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ht="21.7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ht="21.7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ht="21.7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ht="21.7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ht="21.7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ht="21.7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ht="21.7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ht="21.7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ht="21.7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ht="21.7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ht="21.7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ht="21.7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ht="21.7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ht="21.7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ht="21.7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ht="21.7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ht="21.7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ht="21.7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ht="21.7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ht="21.7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ht="21.7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ht="21.7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ht="21.7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ht="21.7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ht="21.7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ht="21.7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ht="21.7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ht="21.7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ht="21.7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ht="21.7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ht="21.7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ht="21.7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ht="21.7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ht="21.7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ht="21.7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ht="21.7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ht="21.7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ht="21.7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ht="21.7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ht="21.7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ht="21.7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ht="21.7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ht="21.7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ht="21.7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ht="21.7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ht="21.7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ht="21.7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ht="21.7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ht="21.7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ht="21.7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ht="21.7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ht="21.7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ht="21.7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ht="21.7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ht="21.7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ht="21.7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ht="21.7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ht="21.7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ht="21.7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ht="21.7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ht="21.7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ht="21.7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ht="21.7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ht="21.7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ht="21.7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ht="21.7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ht="21.7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ht="21.7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ht="21.7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ht="21.7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ht="21.7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ht="21.7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ht="21.7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ht="21.7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ht="21.7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ht="21.7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ht="21.7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ht="21.7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ht="21.7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ht="21.7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ht="21.7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ht="21.7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ht="21.7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ht="21.7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ht="21.7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ht="21.7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ht="21.7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ht="21.7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ht="21.7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ht="21.7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ht="21.7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ht="21.7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ht="21.7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ht="21.7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ht="21.7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ht="21.7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ht="21.7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ht="21.7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ht="21.7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ht="21.7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ht="21.7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ht="21.7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ht="21.7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ht="21.7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ht="21.7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ht="21.7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ht="21.7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ht="21.7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ht="21.7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ht="21.7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ht="21.7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ht="21.7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ht="21.7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ht="21.7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ht="21.7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ht="21.7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ht="21.7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ht="21.7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ht="21.7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ht="21.7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ht="21.7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ht="21.7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ht="21.7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ht="21.7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ht="21.7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ht="21.7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</sheetData>
  <mergeCells count="57">
    <mergeCell ref="A131:A137"/>
    <mergeCell ref="A143:A146"/>
    <mergeCell ref="A157:A159"/>
    <mergeCell ref="A89:A91"/>
    <mergeCell ref="A92:A94"/>
    <mergeCell ref="A95:A97"/>
    <mergeCell ref="A98:A100"/>
    <mergeCell ref="A103:A105"/>
    <mergeCell ref="A108:A110"/>
    <mergeCell ref="A111:A113"/>
    <mergeCell ref="A160:A162"/>
    <mergeCell ref="A169:A171"/>
    <mergeCell ref="A172:A174"/>
    <mergeCell ref="A179:A181"/>
    <mergeCell ref="A183:A185"/>
    <mergeCell ref="H6:H7"/>
    <mergeCell ref="F8:H8"/>
    <mergeCell ref="D6:D7"/>
    <mergeCell ref="D9:D11"/>
    <mergeCell ref="F1:H1"/>
    <mergeCell ref="A2:F2"/>
    <mergeCell ref="A6:C7"/>
    <mergeCell ref="E6:E7"/>
    <mergeCell ref="F6:F7"/>
    <mergeCell ref="G6:G7"/>
    <mergeCell ref="A9:A11"/>
    <mergeCell ref="D24:D26"/>
    <mergeCell ref="D27:D29"/>
    <mergeCell ref="D30:D32"/>
    <mergeCell ref="A12:A14"/>
    <mergeCell ref="D12:D14"/>
    <mergeCell ref="A15:A17"/>
    <mergeCell ref="D15:D17"/>
    <mergeCell ref="A18:A20"/>
    <mergeCell ref="D18:D20"/>
    <mergeCell ref="D21:D23"/>
    <mergeCell ref="A21:A23"/>
    <mergeCell ref="A24:A26"/>
    <mergeCell ref="A27:A29"/>
    <mergeCell ref="A30:A32"/>
    <mergeCell ref="A33:A35"/>
    <mergeCell ref="A39:A41"/>
    <mergeCell ref="A43:A48"/>
    <mergeCell ref="A115:A118"/>
    <mergeCell ref="A125:A127"/>
    <mergeCell ref="A83:A85"/>
    <mergeCell ref="A86:A88"/>
    <mergeCell ref="A49:A57"/>
    <mergeCell ref="A59:A64"/>
    <mergeCell ref="A65:A73"/>
    <mergeCell ref="A74:A78"/>
    <mergeCell ref="A79:A81"/>
    <mergeCell ref="C189:F189"/>
    <mergeCell ref="C190:F190"/>
    <mergeCell ref="C191:F191"/>
    <mergeCell ref="C192:F192"/>
    <mergeCell ref="C194:F194"/>
  </mergeCells>
  <conditionalFormatting sqref="H9:H30 H33 H36:H37 H39 H43 H49 H59 H65 H74 H79 H83 H86 H89 H92 H95 H98 H101 H103 H106 H108 H111 H114:H115 H120:H123 H125:H127 H129:H131 H139:H140 H143 H154 H157 H160 H168:H169 H172 H175:H179 H182 H186">
    <cfRule type="cellIs" dxfId="8" priority="1" operator="equal">
      <formula>"G"</formula>
    </cfRule>
    <cfRule type="cellIs" dxfId="7" priority="2" operator="equal">
      <formula>"R"</formula>
    </cfRule>
    <cfRule type="cellIs" dxfId="6" priority="3" operator="equal">
      <formula>"Y"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822"/>
  <sheetViews>
    <sheetView topLeftCell="A192" workbookViewId="0"/>
  </sheetViews>
  <sheetFormatPr defaultColWidth="12.5703125" defaultRowHeight="15.75" customHeight="1"/>
  <cols>
    <col min="1" max="1" width="7.42578125" customWidth="1"/>
    <col min="3" max="3" width="55.140625" customWidth="1"/>
    <col min="5" max="5" width="15" customWidth="1"/>
    <col min="6" max="6" width="18.5703125" customWidth="1"/>
    <col min="7" max="7" width="15.42578125" customWidth="1"/>
    <col min="8" max="8" width="15.5703125" customWidth="1"/>
  </cols>
  <sheetData>
    <row r="1" spans="1:20" ht="21.75">
      <c r="A1" s="165"/>
      <c r="B1" s="69"/>
      <c r="F1" s="422" t="s">
        <v>583</v>
      </c>
      <c r="G1" s="402"/>
      <c r="H1" s="403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23.25">
      <c r="A2" s="405" t="s">
        <v>566</v>
      </c>
      <c r="B2" s="384"/>
      <c r="C2" s="384"/>
      <c r="D2" s="384"/>
      <c r="E2" s="384"/>
      <c r="F2" s="384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23.25">
      <c r="A3" s="72"/>
      <c r="B3" s="72" t="s">
        <v>84</v>
      </c>
      <c r="C3" s="167" t="str">
        <f>'เอกสารหมายเลข 1'!C3</f>
        <v>สถาบันโภชนาการ</v>
      </c>
      <c r="D3" s="75"/>
      <c r="E3" s="75"/>
      <c r="F3" s="7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21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21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2.5" customHeight="1">
      <c r="A6" s="426" t="s">
        <v>57</v>
      </c>
      <c r="B6" s="400"/>
      <c r="C6" s="397"/>
      <c r="D6" s="424" t="s">
        <v>21</v>
      </c>
      <c r="E6" s="425" t="s">
        <v>182</v>
      </c>
      <c r="F6" s="408" t="s">
        <v>584</v>
      </c>
      <c r="G6" s="408" t="s">
        <v>568</v>
      </c>
      <c r="H6" s="408" t="s">
        <v>569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ht="30.75" customHeight="1">
      <c r="A7" s="427"/>
      <c r="B7" s="413"/>
      <c r="C7" s="414"/>
      <c r="D7" s="409"/>
      <c r="E7" s="409"/>
      <c r="F7" s="409"/>
      <c r="G7" s="409"/>
      <c r="H7" s="409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</row>
    <row r="8" spans="1:20" ht="21.75">
      <c r="A8" s="32" t="s">
        <v>80</v>
      </c>
      <c r="B8" s="161"/>
      <c r="C8" s="161"/>
      <c r="D8" s="161"/>
      <c r="E8" s="161"/>
      <c r="F8" s="161"/>
      <c r="G8" s="161"/>
      <c r="H8" s="161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0" ht="21.75">
      <c r="A9" s="416" t="s">
        <v>183</v>
      </c>
      <c r="B9" s="89" t="s">
        <v>184</v>
      </c>
      <c r="C9" s="90" t="s">
        <v>81</v>
      </c>
      <c r="D9" s="415" t="s">
        <v>82</v>
      </c>
      <c r="E9" s="89">
        <f ca="1">'เอกสารหมายเลข 1'!G10</f>
        <v>50</v>
      </c>
      <c r="F9" s="91">
        <f>'เอกสารหมายเลข 2'!S9</f>
        <v>74</v>
      </c>
      <c r="G9" s="172">
        <f t="shared" ref="G9:G30" ca="1" si="0">IF(E9=""," ",IF(E9="N/A","N/A",IF(E9="N/T","N/T",(F9/E9)*100)))</f>
        <v>148</v>
      </c>
      <c r="H9" s="172" t="str">
        <f t="shared" ref="H9:H30" ca="1" si="1">IF(G9=""," ",IF(G9="N/A","N/A",IF(G9="N/T","N/T",IF(G9&gt;=90,"G",IF(G9&gt;=70,"Y","R")))))</f>
        <v>G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</row>
    <row r="10" spans="1:20" ht="21.75" hidden="1">
      <c r="A10" s="392"/>
      <c r="B10" s="168" t="s">
        <v>185</v>
      </c>
      <c r="C10" s="169" t="s">
        <v>186</v>
      </c>
      <c r="D10" s="392"/>
      <c r="E10" s="168">
        <f ca="1">'เอกสารหมายเลข 1'!G11</f>
        <v>20</v>
      </c>
      <c r="F10" s="209">
        <f>'เอกสารหมายเลข 2'!S10</f>
        <v>0</v>
      </c>
      <c r="G10" s="209">
        <f t="shared" ca="1" si="0"/>
        <v>0</v>
      </c>
      <c r="H10" s="209" t="str">
        <f t="shared" ca="1" si="1"/>
        <v>R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</row>
    <row r="11" spans="1:20" ht="21.75" hidden="1">
      <c r="A11" s="409"/>
      <c r="B11" s="168" t="s">
        <v>187</v>
      </c>
      <c r="C11" s="169" t="s">
        <v>188</v>
      </c>
      <c r="D11" s="409"/>
      <c r="E11" s="168">
        <f ca="1">'เอกสารหมายเลข 1'!G12</f>
        <v>55</v>
      </c>
      <c r="F11" s="209">
        <f>'เอกสารหมายเลข 2'!S11</f>
        <v>0</v>
      </c>
      <c r="G11" s="209">
        <f t="shared" ca="1" si="0"/>
        <v>0</v>
      </c>
      <c r="H11" s="209" t="str">
        <f t="shared" ca="1" si="1"/>
        <v>R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1:20" ht="21.75">
      <c r="A12" s="416" t="s">
        <v>189</v>
      </c>
      <c r="B12" s="89" t="s">
        <v>190</v>
      </c>
      <c r="C12" s="90" t="s">
        <v>86</v>
      </c>
      <c r="D12" s="415" t="s">
        <v>82</v>
      </c>
      <c r="E12" s="89">
        <f ca="1">'เอกสารหมายเลข 1'!G13</f>
        <v>40</v>
      </c>
      <c r="F12" s="91">
        <f>'เอกสารหมายเลข 2'!S12</f>
        <v>61</v>
      </c>
      <c r="G12" s="172">
        <f t="shared" ca="1" si="0"/>
        <v>152.5</v>
      </c>
      <c r="H12" s="172" t="str">
        <f t="shared" ca="1" si="1"/>
        <v>G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0" ht="21.75" hidden="1">
      <c r="A13" s="392"/>
      <c r="B13" s="168" t="s">
        <v>191</v>
      </c>
      <c r="C13" s="169" t="s">
        <v>186</v>
      </c>
      <c r="D13" s="392"/>
      <c r="E13" s="168">
        <f ca="1">'เอกสารหมายเลข 1'!G14</f>
        <v>15</v>
      </c>
      <c r="F13" s="209">
        <f>'เอกสารหมายเลข 2'!S13</f>
        <v>0</v>
      </c>
      <c r="G13" s="209">
        <f t="shared" ca="1" si="0"/>
        <v>0</v>
      </c>
      <c r="H13" s="209" t="str">
        <f t="shared" ca="1" si="1"/>
        <v>R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1:20" ht="21.75" hidden="1">
      <c r="A14" s="409"/>
      <c r="B14" s="168" t="s">
        <v>192</v>
      </c>
      <c r="C14" s="169" t="s">
        <v>188</v>
      </c>
      <c r="D14" s="409"/>
      <c r="E14" s="168">
        <f ca="1">'เอกสารหมายเลข 1'!G15</f>
        <v>1.5</v>
      </c>
      <c r="F14" s="209">
        <f>'เอกสารหมายเลข 2'!S14</f>
        <v>0</v>
      </c>
      <c r="G14" s="209">
        <f t="shared" ca="1" si="0"/>
        <v>0</v>
      </c>
      <c r="H14" s="209" t="str">
        <f t="shared" ca="1" si="1"/>
        <v>R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1:20" ht="21.75">
      <c r="A15" s="416" t="s">
        <v>193</v>
      </c>
      <c r="B15" s="89" t="s">
        <v>194</v>
      </c>
      <c r="C15" s="90" t="s">
        <v>87</v>
      </c>
      <c r="D15" s="415" t="s">
        <v>84</v>
      </c>
      <c r="E15" s="77" t="str">
        <f ca="1">'เอกสารหมายเลข 1'!G16</f>
        <v/>
      </c>
      <c r="F15" s="172">
        <f>'เอกสารหมายเลข 2'!S15</f>
        <v>1.7428571428571429</v>
      </c>
      <c r="G15" s="172" t="str">
        <f t="shared" ca="1" si="0"/>
        <v xml:space="preserve"> </v>
      </c>
      <c r="H15" s="172" t="str">
        <f t="shared" ca="1" si="1"/>
        <v>G</v>
      </c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1:20" ht="21.75" hidden="1">
      <c r="A16" s="392"/>
      <c r="B16" s="168" t="s">
        <v>195</v>
      </c>
      <c r="C16" s="169" t="s">
        <v>186</v>
      </c>
      <c r="D16" s="392"/>
      <c r="E16" s="79" t="str">
        <f ca="1">'เอกสารหมายเลข 1'!G17</f>
        <v/>
      </c>
      <c r="F16" s="211">
        <f>'เอกสารหมายเลข 2'!S16</f>
        <v>0</v>
      </c>
      <c r="G16" s="211" t="str">
        <f t="shared" ca="1" si="0"/>
        <v xml:space="preserve"> </v>
      </c>
      <c r="H16" s="172" t="str">
        <f t="shared" ca="1" si="1"/>
        <v>G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20" ht="21.75" hidden="1">
      <c r="A17" s="409"/>
      <c r="B17" s="168" t="s">
        <v>196</v>
      </c>
      <c r="C17" s="169" t="s">
        <v>188</v>
      </c>
      <c r="D17" s="409"/>
      <c r="E17" s="81">
        <f ca="1">'เอกสารหมายเลข 1'!G18</f>
        <v>15</v>
      </c>
      <c r="F17" s="211">
        <f>'เอกสารหมายเลข 2'!S17</f>
        <v>0</v>
      </c>
      <c r="G17" s="211">
        <f t="shared" ca="1" si="0"/>
        <v>0</v>
      </c>
      <c r="H17" s="172" t="str">
        <f t="shared" ca="1" si="1"/>
        <v>R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</row>
    <row r="18" spans="1:20" ht="21.75">
      <c r="A18" s="416" t="s">
        <v>197</v>
      </c>
      <c r="B18" s="89" t="s">
        <v>198</v>
      </c>
      <c r="C18" s="90" t="s">
        <v>89</v>
      </c>
      <c r="D18" s="415" t="s">
        <v>82</v>
      </c>
      <c r="E18" s="89">
        <f ca="1">'เอกสารหมายเลข 1'!G19</f>
        <v>12</v>
      </c>
      <c r="F18" s="172">
        <f>'เอกสารหมายเลข 2'!S18</f>
        <v>28</v>
      </c>
      <c r="G18" s="172">
        <f t="shared" ca="1" si="0"/>
        <v>233.33333333333334</v>
      </c>
      <c r="H18" s="172" t="str">
        <f t="shared" ca="1" si="1"/>
        <v>G</v>
      </c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1:20" ht="21.75" hidden="1">
      <c r="A19" s="392"/>
      <c r="B19" s="168" t="s">
        <v>199</v>
      </c>
      <c r="C19" s="169" t="s">
        <v>186</v>
      </c>
      <c r="D19" s="392"/>
      <c r="E19" s="168">
        <f ca="1">'เอกสารหมายเลข 1'!G20</f>
        <v>3</v>
      </c>
      <c r="F19" s="209">
        <f>'เอกสารหมายเลข 2'!S19</f>
        <v>0</v>
      </c>
      <c r="G19" s="209">
        <f t="shared" ca="1" si="0"/>
        <v>0</v>
      </c>
      <c r="H19" s="209" t="str">
        <f t="shared" ca="1" si="1"/>
        <v>R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</row>
    <row r="20" spans="1:20" ht="21.75" hidden="1">
      <c r="A20" s="409"/>
      <c r="B20" s="168" t="s">
        <v>200</v>
      </c>
      <c r="C20" s="169" t="s">
        <v>188</v>
      </c>
      <c r="D20" s="409"/>
      <c r="E20" s="168">
        <f ca="1">'เอกสารหมายเลข 1'!G21</f>
        <v>2</v>
      </c>
      <c r="F20" s="209">
        <f>'เอกสารหมายเลข 2'!S20</f>
        <v>0</v>
      </c>
      <c r="G20" s="209">
        <f t="shared" ca="1" si="0"/>
        <v>0</v>
      </c>
      <c r="H20" s="209" t="str">
        <f t="shared" ca="1" si="1"/>
        <v>R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</row>
    <row r="21" spans="1:20" ht="21.75">
      <c r="A21" s="416" t="s">
        <v>201</v>
      </c>
      <c r="B21" s="89" t="s">
        <v>202</v>
      </c>
      <c r="C21" s="90" t="s">
        <v>90</v>
      </c>
      <c r="D21" s="415" t="s">
        <v>82</v>
      </c>
      <c r="E21" s="89">
        <f ca="1">'เอกสารหมายเลข 1'!G22</f>
        <v>2</v>
      </c>
      <c r="F21" s="172">
        <f>'เอกสารหมายเลข 2'!S21</f>
        <v>1</v>
      </c>
      <c r="G21" s="172">
        <f t="shared" ca="1" si="0"/>
        <v>50</v>
      </c>
      <c r="H21" s="172" t="str">
        <f t="shared" ca="1" si="1"/>
        <v>R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  <row r="22" spans="1:20" ht="21.75" hidden="1">
      <c r="A22" s="392"/>
      <c r="B22" s="168" t="s">
        <v>203</v>
      </c>
      <c r="C22" s="169" t="s">
        <v>186</v>
      </c>
      <c r="D22" s="392"/>
      <c r="E22" s="168">
        <f ca="1">'เอกสารหมายเลข 1'!G23</f>
        <v>0</v>
      </c>
      <c r="F22" s="209">
        <f>'เอกสารหมายเลข 2'!S22</f>
        <v>0</v>
      </c>
      <c r="G22" s="209" t="e">
        <f t="shared" ca="1" si="0"/>
        <v>#DIV/0!</v>
      </c>
      <c r="H22" s="209" t="e">
        <f t="shared" ca="1" si="1"/>
        <v>#DIV/0!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</row>
    <row r="23" spans="1:20" ht="21.75" hidden="1">
      <c r="A23" s="409"/>
      <c r="B23" s="168" t="s">
        <v>204</v>
      </c>
      <c r="C23" s="169" t="s">
        <v>188</v>
      </c>
      <c r="D23" s="409"/>
      <c r="E23" s="168">
        <f ca="1">'เอกสารหมายเลข 1'!G24</f>
        <v>40</v>
      </c>
      <c r="F23" s="209">
        <f>'เอกสารหมายเลข 2'!S23</f>
        <v>0</v>
      </c>
      <c r="G23" s="209">
        <f t="shared" ca="1" si="0"/>
        <v>0</v>
      </c>
      <c r="H23" s="209" t="str">
        <f t="shared" ca="1" si="1"/>
        <v>R</v>
      </c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1:20" ht="21.75">
      <c r="A24" s="416" t="s">
        <v>205</v>
      </c>
      <c r="B24" s="89" t="s">
        <v>206</v>
      </c>
      <c r="C24" s="90" t="s">
        <v>91</v>
      </c>
      <c r="D24" s="415" t="s">
        <v>82</v>
      </c>
      <c r="E24" s="89">
        <f ca="1">'เอกสารหมายเลข 1'!G25</f>
        <v>30</v>
      </c>
      <c r="F24" s="172">
        <f>'เอกสารหมายเลข 2'!S24</f>
        <v>31</v>
      </c>
      <c r="G24" s="172">
        <f t="shared" ca="1" si="0"/>
        <v>103.33333333333334</v>
      </c>
      <c r="H24" s="172" t="str">
        <f t="shared" ca="1" si="1"/>
        <v>G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</row>
    <row r="25" spans="1:20" ht="21.75" hidden="1">
      <c r="A25" s="392"/>
      <c r="B25" s="168" t="s">
        <v>207</v>
      </c>
      <c r="C25" s="169" t="s">
        <v>186</v>
      </c>
      <c r="D25" s="392"/>
      <c r="E25" s="168">
        <f ca="1">'เอกสารหมายเลข 1'!G26</f>
        <v>10</v>
      </c>
      <c r="F25" s="209">
        <f>'เอกสารหมายเลข 2'!S25</f>
        <v>0</v>
      </c>
      <c r="G25" s="209">
        <f t="shared" ca="1" si="0"/>
        <v>0</v>
      </c>
      <c r="H25" s="209" t="str">
        <f t="shared" ca="1" si="1"/>
        <v>R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1:20" ht="21.75" hidden="1">
      <c r="A26" s="409"/>
      <c r="B26" s="168" t="s">
        <v>208</v>
      </c>
      <c r="C26" s="169" t="s">
        <v>188</v>
      </c>
      <c r="D26" s="409"/>
      <c r="E26" s="168">
        <f ca="1">'เอกสารหมายเลข 1'!G27</f>
        <v>3</v>
      </c>
      <c r="F26" s="209">
        <f>'เอกสารหมายเลข 2'!S26</f>
        <v>0</v>
      </c>
      <c r="G26" s="209">
        <f t="shared" ca="1" si="0"/>
        <v>0</v>
      </c>
      <c r="H26" s="209" t="str">
        <f t="shared" ca="1" si="1"/>
        <v>R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</row>
    <row r="27" spans="1:20" ht="21.75">
      <c r="A27" s="416" t="s">
        <v>209</v>
      </c>
      <c r="B27" s="89" t="s">
        <v>210</v>
      </c>
      <c r="C27" s="90" t="s">
        <v>92</v>
      </c>
      <c r="D27" s="415" t="s">
        <v>82</v>
      </c>
      <c r="E27" s="89">
        <f ca="1">'เอกสารหมายเลข 1'!G28</f>
        <v>2</v>
      </c>
      <c r="F27" s="172">
        <f>'เอกสารหมายเลข 2'!S27</f>
        <v>0</v>
      </c>
      <c r="G27" s="172">
        <f t="shared" ca="1" si="0"/>
        <v>0</v>
      </c>
      <c r="H27" s="172" t="str">
        <f t="shared" ca="1" si="1"/>
        <v>R</v>
      </c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20" ht="21.75" hidden="1">
      <c r="A28" s="392"/>
      <c r="B28" s="168" t="s">
        <v>211</v>
      </c>
      <c r="C28" s="169" t="s">
        <v>186</v>
      </c>
      <c r="D28" s="392"/>
      <c r="E28" s="168">
        <f ca="1">'เอกสารหมายเลข 1'!G29</f>
        <v>1</v>
      </c>
      <c r="F28" s="209">
        <f>'เอกสารหมายเลข 2'!S28</f>
        <v>0</v>
      </c>
      <c r="G28" s="209">
        <f t="shared" ca="1" si="0"/>
        <v>0</v>
      </c>
      <c r="H28" s="209" t="str">
        <f t="shared" ca="1" si="1"/>
        <v>R</v>
      </c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1:20" ht="21.75" hidden="1">
      <c r="A29" s="409"/>
      <c r="B29" s="168" t="s">
        <v>212</v>
      </c>
      <c r="C29" s="169" t="s">
        <v>188</v>
      </c>
      <c r="D29" s="409"/>
      <c r="E29" s="168">
        <f ca="1">'เอกสารหมายเลข 1'!G30</f>
        <v>60</v>
      </c>
      <c r="F29" s="209">
        <f>'เอกสารหมายเลข 2'!S29</f>
        <v>0</v>
      </c>
      <c r="G29" s="209">
        <f t="shared" ca="1" si="0"/>
        <v>0</v>
      </c>
      <c r="H29" s="209" t="str">
        <f t="shared" ca="1" si="1"/>
        <v>R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20" ht="21.75">
      <c r="A30" s="416" t="s">
        <v>213</v>
      </c>
      <c r="B30" s="89" t="s">
        <v>214</v>
      </c>
      <c r="C30" s="90" t="s">
        <v>93</v>
      </c>
      <c r="D30" s="415" t="s">
        <v>82</v>
      </c>
      <c r="E30" s="89">
        <f ca="1">'เอกสารหมายเลข 1'!G31</f>
        <v>50</v>
      </c>
      <c r="F30" s="172">
        <f>'เอกสารหมายเลข 2'!S30</f>
        <v>44</v>
      </c>
      <c r="G30" s="172">
        <f t="shared" ca="1" si="0"/>
        <v>88</v>
      </c>
      <c r="H30" s="172" t="str">
        <f t="shared" ca="1" si="1"/>
        <v>Y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20" ht="21.75" hidden="1">
      <c r="A31" s="392"/>
      <c r="B31" s="168" t="s">
        <v>215</v>
      </c>
      <c r="C31" s="169" t="s">
        <v>186</v>
      </c>
      <c r="D31" s="392"/>
      <c r="E31" s="84">
        <f ca="1">'เอกสารหมายเลข 1'!G31</f>
        <v>50</v>
      </c>
      <c r="F31" s="212">
        <f>'เอกสารหมายเลข 2'!S31</f>
        <v>0</v>
      </c>
      <c r="G31" s="212"/>
      <c r="H31" s="212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ht="21.75" hidden="1">
      <c r="A32" s="409"/>
      <c r="B32" s="168" t="s">
        <v>216</v>
      </c>
      <c r="C32" s="169" t="s">
        <v>188</v>
      </c>
      <c r="D32" s="409"/>
      <c r="E32" s="81">
        <f ca="1">'เอกสารหมายเลข 1'!G32</f>
        <v>10</v>
      </c>
      <c r="F32" s="213">
        <f>'เอกสารหมายเลข 2'!S32</f>
        <v>0</v>
      </c>
      <c r="G32" s="213"/>
      <c r="H32" s="213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0" ht="21.75">
      <c r="A33" s="420" t="s">
        <v>217</v>
      </c>
      <c r="B33" s="77" t="s">
        <v>218</v>
      </c>
      <c r="C33" s="83" t="s">
        <v>94</v>
      </c>
      <c r="D33" s="38" t="s">
        <v>95</v>
      </c>
      <c r="E33" s="77">
        <f ca="1">'เอกสารหมายเลข 1'!G33</f>
        <v>5</v>
      </c>
      <c r="F33" s="101">
        <f>'เอกสารหมายเลข 2'!S33</f>
        <v>31.428571428571427</v>
      </c>
      <c r="G33" s="101">
        <f ca="1">IF(E33=""," ",IF(E33="N/A","N/A",IF(E33="N/T","N/T",(F33/E33)*100)))</f>
        <v>628.57142857142856</v>
      </c>
      <c r="H33" s="101" t="str">
        <f ca="1">IF(G33=""," ",IF(G33="N/A","N/A",IF(G33="N/T","N/T",IF(G33&gt;=90,"G",IF(G33&gt;=70,"Y","R")))))</f>
        <v>G</v>
      </c>
      <c r="I33" s="166"/>
      <c r="J33" s="166"/>
      <c r="K33" s="166"/>
      <c r="L33" s="171"/>
      <c r="M33" s="166"/>
      <c r="N33" s="166"/>
      <c r="O33" s="166"/>
      <c r="P33" s="166"/>
      <c r="Q33" s="166"/>
      <c r="R33" s="166"/>
      <c r="S33" s="166"/>
      <c r="T33" s="166"/>
    </row>
    <row r="34" spans="1:20" ht="21.75">
      <c r="A34" s="392"/>
      <c r="B34" s="84" t="s">
        <v>219</v>
      </c>
      <c r="C34" s="80" t="s">
        <v>220</v>
      </c>
      <c r="D34" s="79" t="s">
        <v>122</v>
      </c>
      <c r="E34" s="79" t="str">
        <f ca="1">'เอกสารหมายเลข 1'!G34</f>
        <v/>
      </c>
      <c r="F34" s="214">
        <f>'เอกสารหมายเลข 2'!S34</f>
        <v>11</v>
      </c>
      <c r="G34" s="214"/>
      <c r="H34" s="214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1:20" ht="21.75">
      <c r="A35" s="409"/>
      <c r="B35" s="85" t="s">
        <v>221</v>
      </c>
      <c r="C35" s="82" t="s">
        <v>222</v>
      </c>
      <c r="D35" s="81" t="s">
        <v>223</v>
      </c>
      <c r="E35" s="81" t="str">
        <f ca="1">'เอกสารหมายเลข 1'!G35</f>
        <v/>
      </c>
      <c r="F35" s="213">
        <f>'เอกสารหมายเลข 2'!S35</f>
        <v>35</v>
      </c>
      <c r="G35" s="213"/>
      <c r="H35" s="213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:20" ht="21.75">
      <c r="A36" s="88" t="s">
        <v>97</v>
      </c>
      <c r="B36" s="89" t="s">
        <v>224</v>
      </c>
      <c r="C36" s="90" t="s">
        <v>98</v>
      </c>
      <c r="D36" s="89" t="s">
        <v>99</v>
      </c>
      <c r="E36" s="89">
        <f ca="1">'เอกสารหมายเลข 1'!G36</f>
        <v>2</v>
      </c>
      <c r="F36" s="172">
        <f>'เอกสารหมายเลข 2'!S36</f>
        <v>0</v>
      </c>
      <c r="G36" s="172">
        <f t="shared" ref="G36:G37" ca="1" si="2">IF(E36=""," ",IF(E36="N/A","N/A",IF(E36="N/T","N/T",(F36/E36)*100)))</f>
        <v>0</v>
      </c>
      <c r="H36" s="172" t="str">
        <f t="shared" ref="H36:H37" ca="1" si="3">IF(G36=""," ",IF(G36="N/A","N/A",IF(G36="N/T","N/T",IF(G36&gt;=90,"G",IF(G36&gt;=70,"Y","R")))))</f>
        <v>R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:20" ht="21.75">
      <c r="A37" s="88" t="s">
        <v>225</v>
      </c>
      <c r="B37" s="89" t="s">
        <v>226</v>
      </c>
      <c r="C37" s="90" t="s">
        <v>101</v>
      </c>
      <c r="D37" s="89" t="s">
        <v>102</v>
      </c>
      <c r="E37" s="91">
        <f ca="1">'เอกสารหมายเลข 1'!G37</f>
        <v>300000</v>
      </c>
      <c r="F37" s="172">
        <f>'เอกสารหมายเลข 2'!S37</f>
        <v>0</v>
      </c>
      <c r="G37" s="172">
        <f t="shared" ca="1" si="2"/>
        <v>0</v>
      </c>
      <c r="H37" s="172" t="str">
        <f t="shared" ca="1" si="3"/>
        <v>R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1:20" ht="21.75">
      <c r="A38" s="92" t="s">
        <v>103</v>
      </c>
      <c r="B38" s="173"/>
      <c r="C38" s="173"/>
      <c r="D38" s="173"/>
      <c r="E38" s="173"/>
      <c r="F38" s="219"/>
      <c r="G38" s="219"/>
      <c r="H38" s="220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</row>
    <row r="39" spans="1:20" ht="21.75">
      <c r="A39" s="416" t="s">
        <v>227</v>
      </c>
      <c r="B39" s="94" t="s">
        <v>228</v>
      </c>
      <c r="C39" s="95" t="s">
        <v>104</v>
      </c>
      <c r="D39" s="96" t="s">
        <v>95</v>
      </c>
      <c r="E39" s="94">
        <f ca="1">'เอกสารหมายเลข 1'!G39</f>
        <v>7</v>
      </c>
      <c r="F39" s="175" t="e">
        <f>'เอกสารหมายเลข 2'!S39</f>
        <v>#DIV/0!</v>
      </c>
      <c r="G39" s="175" t="e">
        <f ca="1">IF(E39=""," ",IF(E39="N/A","N/A",IF(E39="N/T","N/T",(F39/E39)*100)))</f>
        <v>#DIV/0!</v>
      </c>
      <c r="H39" s="175" t="e">
        <f ca="1">IF(G39=""," ",IF(G39="N/A","N/A",IF(G39="N/T","N/T",IF(G39&gt;=90,"G",IF(G39&gt;=70,"Y","R")))))</f>
        <v>#DIV/0!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</row>
    <row r="40" spans="1:20" ht="21.75">
      <c r="A40" s="392"/>
      <c r="B40" s="79" t="s">
        <v>229</v>
      </c>
      <c r="C40" s="80" t="s">
        <v>230</v>
      </c>
      <c r="D40" s="79" t="s">
        <v>122</v>
      </c>
      <c r="E40" s="79" t="str">
        <f ca="1">'เอกสารหมายเลข 1'!G40</f>
        <v>-</v>
      </c>
      <c r="F40" s="214">
        <f>'เอกสารหมายเลข 2'!S40</f>
        <v>0</v>
      </c>
      <c r="G40" s="214"/>
      <c r="H40" s="214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20" ht="21.75">
      <c r="A41" s="409"/>
      <c r="B41" s="81" t="s">
        <v>231</v>
      </c>
      <c r="C41" s="82" t="s">
        <v>232</v>
      </c>
      <c r="D41" s="81" t="s">
        <v>122</v>
      </c>
      <c r="E41" s="81" t="str">
        <f ca="1">'เอกสารหมายเลข 1'!G41</f>
        <v>-</v>
      </c>
      <c r="F41" s="213">
        <f>'เอกสารหมายเลข 2'!S41</f>
        <v>0</v>
      </c>
      <c r="G41" s="213"/>
      <c r="H41" s="213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1:20" ht="21.75">
      <c r="A42" s="99" t="s">
        <v>233</v>
      </c>
      <c r="B42" s="77" t="s">
        <v>234</v>
      </c>
      <c r="C42" s="78" t="s">
        <v>107</v>
      </c>
      <c r="D42" s="100" t="s">
        <v>95</v>
      </c>
      <c r="E42" s="101">
        <f ca="1">'เอกสารหมายเลข 1'!G42</f>
        <v>0.3</v>
      </c>
      <c r="F42" s="101">
        <f>'เอกสารหมายเลข 2'!S42</f>
        <v>0</v>
      </c>
      <c r="G42" s="101">
        <f t="shared" ref="G42:G43" ca="1" si="4">IF(E42=""," ",IF(E42="N/A","N/A",IF(E42="N/T","N/T",(F42/E42)*100)))</f>
        <v>0</v>
      </c>
      <c r="H42" s="101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1:20" ht="21.75">
      <c r="A43" s="418" t="s">
        <v>235</v>
      </c>
      <c r="B43" s="103" t="s">
        <v>236</v>
      </c>
      <c r="C43" s="104" t="s">
        <v>237</v>
      </c>
      <c r="D43" s="105" t="s">
        <v>95</v>
      </c>
      <c r="E43" s="106" t="str">
        <f ca="1">'เอกสารหมายเลข 1'!G43</f>
        <v>N/A</v>
      </c>
      <c r="F43" s="106">
        <f>'เอกสารหมายเลข 2'!S43</f>
        <v>0</v>
      </c>
      <c r="G43" s="106" t="str">
        <f t="shared" ca="1" si="4"/>
        <v>N/A</v>
      </c>
      <c r="H43" s="106" t="str">
        <f ca="1">IF(G43=""," ",IF(G43="N/A","N/A",IF(G43="N/T","N/T",IF(G43&gt;=90,"G",IF(G43&gt;=70,"Y","R")))))</f>
        <v>N/A</v>
      </c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</row>
    <row r="44" spans="1:20" ht="21.75">
      <c r="A44" s="392"/>
      <c r="B44" s="103" t="s">
        <v>238</v>
      </c>
      <c r="C44" s="104" t="s">
        <v>239</v>
      </c>
      <c r="D44" s="105" t="s">
        <v>240</v>
      </c>
      <c r="E44" s="103" t="str">
        <f ca="1">'เอกสารหมายเลข 1'!G44</f>
        <v>N/A</v>
      </c>
      <c r="F44" s="106">
        <f>'เอกสารหมายเลข 2'!S44</f>
        <v>0</v>
      </c>
      <c r="G44" s="106"/>
      <c r="H44" s="10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1:20" ht="21.75">
      <c r="A45" s="392"/>
      <c r="B45" s="103" t="s">
        <v>241</v>
      </c>
      <c r="C45" s="104" t="s">
        <v>242</v>
      </c>
      <c r="D45" s="107"/>
      <c r="E45" s="108">
        <f>'เอกสารหมายเลข 1'!G45</f>
        <v>0</v>
      </c>
      <c r="F45" s="221">
        <f>'เอกสารหมายเลข 2'!S45</f>
        <v>0</v>
      </c>
      <c r="G45" s="221"/>
      <c r="H45" s="221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</row>
    <row r="46" spans="1:20" ht="21.75">
      <c r="A46" s="392"/>
      <c r="B46" s="79" t="s">
        <v>243</v>
      </c>
      <c r="C46" s="80" t="s">
        <v>239</v>
      </c>
      <c r="D46" s="109" t="s">
        <v>240</v>
      </c>
      <c r="E46" s="79" t="str">
        <f ca="1">'เอกสารหมายเลข 1'!G46</f>
        <v/>
      </c>
      <c r="F46" s="214">
        <f>'เอกสารหมายเลข 2'!S46</f>
        <v>0</v>
      </c>
      <c r="G46" s="214"/>
      <c r="H46" s="214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</row>
    <row r="47" spans="1:20" ht="21.75">
      <c r="A47" s="392"/>
      <c r="B47" s="103" t="s">
        <v>244</v>
      </c>
      <c r="C47" s="104" t="s">
        <v>258</v>
      </c>
      <c r="D47" s="107"/>
      <c r="E47" s="108">
        <f>'เอกสารหมายเลข 1'!G47</f>
        <v>0</v>
      </c>
      <c r="F47" s="221">
        <f>'เอกสารหมายเลข 2'!S47</f>
        <v>0</v>
      </c>
      <c r="G47" s="221"/>
      <c r="H47" s="221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1:20" ht="21.75">
      <c r="A48" s="419"/>
      <c r="B48" s="79" t="s">
        <v>246</v>
      </c>
      <c r="C48" s="80" t="s">
        <v>239</v>
      </c>
      <c r="D48" s="109" t="s">
        <v>240</v>
      </c>
      <c r="E48" s="79" t="str">
        <f ca="1">'เอกสารหมายเลข 1'!G48</f>
        <v/>
      </c>
      <c r="F48" s="214">
        <f>'เอกสารหมายเลข 2'!S48</f>
        <v>0</v>
      </c>
      <c r="G48" s="214"/>
      <c r="H48" s="214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</row>
    <row r="49" spans="1:20" ht="21.75">
      <c r="A49" s="418" t="s">
        <v>247</v>
      </c>
      <c r="B49" s="103" t="s">
        <v>248</v>
      </c>
      <c r="C49" s="104" t="s">
        <v>249</v>
      </c>
      <c r="D49" s="105" t="s">
        <v>95</v>
      </c>
      <c r="E49" s="106">
        <f ca="1">'เอกสารหมายเลข 1'!G49</f>
        <v>0.42</v>
      </c>
      <c r="F49" s="106">
        <f>'เอกสารหมายเลข 2'!S49</f>
        <v>0</v>
      </c>
      <c r="G49" s="106">
        <f ca="1">IF(E49=""," ",IF(E49="N/A","N/A",IF(E49="N/T","N/T",(F49/E49)*100)))</f>
        <v>0</v>
      </c>
      <c r="H49" s="106" t="str">
        <f ca="1">IF(G49=""," ",IF(G49="N/A","N/A",IF(G49="N/T","N/T",IF(G49&gt;=90,"G",IF(G49&gt;=70,"Y","R")))))</f>
        <v>R</v>
      </c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</row>
    <row r="50" spans="1:20" ht="21.75">
      <c r="A50" s="392"/>
      <c r="B50" s="103" t="s">
        <v>250</v>
      </c>
      <c r="C50" s="104" t="s">
        <v>251</v>
      </c>
      <c r="D50" s="105" t="s">
        <v>240</v>
      </c>
      <c r="E50" s="103">
        <f>'เอกสารหมายเลข 1'!G50</f>
        <v>1</v>
      </c>
      <c r="F50" s="106">
        <f>'เอกสารหมายเลข 2'!S50</f>
        <v>0</v>
      </c>
      <c r="G50" s="106"/>
      <c r="H50" s="10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</row>
    <row r="51" spans="1:20" ht="21.75">
      <c r="A51" s="392"/>
      <c r="B51" s="103" t="s">
        <v>252</v>
      </c>
      <c r="C51" s="104" t="s">
        <v>253</v>
      </c>
      <c r="D51" s="105" t="s">
        <v>240</v>
      </c>
      <c r="E51" s="103" t="str">
        <f>'เอกสารหมายเลข 1'!G51</f>
        <v>-</v>
      </c>
      <c r="F51" s="106">
        <f>'เอกสารหมายเลข 2'!S51</f>
        <v>0</v>
      </c>
      <c r="G51" s="106"/>
      <c r="H51" s="10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</row>
    <row r="52" spans="1:20" ht="21.75">
      <c r="A52" s="392"/>
      <c r="B52" s="103" t="s">
        <v>254</v>
      </c>
      <c r="C52" s="104" t="s">
        <v>242</v>
      </c>
      <c r="D52" s="107"/>
      <c r="E52" s="108">
        <f>'เอกสารหมายเลข 1'!G52</f>
        <v>0</v>
      </c>
      <c r="F52" s="221">
        <f>'เอกสารหมายเลข 2'!S52</f>
        <v>0</v>
      </c>
      <c r="G52" s="221"/>
      <c r="H52" s="221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</row>
    <row r="53" spans="1:20" ht="21.75">
      <c r="A53" s="392"/>
      <c r="B53" s="79" t="s">
        <v>255</v>
      </c>
      <c r="C53" s="80" t="s">
        <v>251</v>
      </c>
      <c r="D53" s="109" t="s">
        <v>240</v>
      </c>
      <c r="E53" s="79">
        <f ca="1">'เอกสารหมายเลข 1'!G53</f>
        <v>1</v>
      </c>
      <c r="F53" s="214">
        <f>'เอกสารหมายเลข 2'!S53</f>
        <v>0</v>
      </c>
      <c r="G53" s="214"/>
      <c r="H53" s="214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</row>
    <row r="54" spans="1:20" ht="21.75">
      <c r="A54" s="392"/>
      <c r="B54" s="79" t="s">
        <v>256</v>
      </c>
      <c r="C54" s="80" t="s">
        <v>253</v>
      </c>
      <c r="D54" s="109" t="s">
        <v>240</v>
      </c>
      <c r="E54" s="79" t="str">
        <f ca="1">'เอกสารหมายเลข 1'!G54</f>
        <v>-</v>
      </c>
      <c r="F54" s="214">
        <f>'เอกสารหมายเลข 2'!S54</f>
        <v>0</v>
      </c>
      <c r="G54" s="214"/>
      <c r="H54" s="214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</row>
    <row r="55" spans="1:20" ht="21.75">
      <c r="A55" s="392"/>
      <c r="B55" s="103" t="s">
        <v>257</v>
      </c>
      <c r="C55" s="104" t="s">
        <v>258</v>
      </c>
      <c r="D55" s="107"/>
      <c r="E55" s="108">
        <f>'เอกสารหมายเลข 1'!G55</f>
        <v>0</v>
      </c>
      <c r="F55" s="221">
        <f>'เอกสารหมายเลข 2'!S55</f>
        <v>0</v>
      </c>
      <c r="G55" s="221"/>
      <c r="H55" s="221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</row>
    <row r="56" spans="1:20" ht="21.75">
      <c r="A56" s="392"/>
      <c r="B56" s="79" t="s">
        <v>259</v>
      </c>
      <c r="C56" s="80" t="s">
        <v>251</v>
      </c>
      <c r="D56" s="109" t="s">
        <v>240</v>
      </c>
      <c r="E56" s="79" t="str">
        <f ca="1">'เอกสารหมายเลข 1'!G56</f>
        <v>-</v>
      </c>
      <c r="F56" s="214">
        <f>'เอกสารหมายเลข 2'!S56</f>
        <v>0</v>
      </c>
      <c r="G56" s="214"/>
      <c r="H56" s="214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</row>
    <row r="57" spans="1:20" ht="21.75">
      <c r="A57" s="409"/>
      <c r="B57" s="81" t="s">
        <v>260</v>
      </c>
      <c r="C57" s="82" t="s">
        <v>253</v>
      </c>
      <c r="D57" s="110" t="s">
        <v>240</v>
      </c>
      <c r="E57" s="81" t="str">
        <f ca="1">'เอกสารหมายเลข 1'!G57</f>
        <v>-</v>
      </c>
      <c r="F57" s="213">
        <f>'เอกสารหมายเลข 2'!S57</f>
        <v>0</v>
      </c>
      <c r="G57" s="213"/>
      <c r="H57" s="213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</row>
    <row r="58" spans="1:20" ht="21.75">
      <c r="A58" s="99" t="s">
        <v>261</v>
      </c>
      <c r="B58" s="77" t="s">
        <v>262</v>
      </c>
      <c r="C58" s="78" t="s">
        <v>109</v>
      </c>
      <c r="D58" s="100" t="s">
        <v>95</v>
      </c>
      <c r="E58" s="101">
        <f ca="1">'เอกสารหมายเลข 1'!G58</f>
        <v>0.91</v>
      </c>
      <c r="F58" s="101">
        <f>'เอกสารหมายเลข 2'!S58</f>
        <v>0.6097560975609756</v>
      </c>
      <c r="G58" s="101">
        <f t="shared" ref="G58:G59" ca="1" si="5">IF(E58=""," ",IF(E58="N/A","N/A",IF(E58="N/T","N/T",(F58/E58)*100)))</f>
        <v>67.006164567140175</v>
      </c>
      <c r="H58" s="101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</row>
    <row r="59" spans="1:20" ht="21.75">
      <c r="A59" s="418" t="s">
        <v>263</v>
      </c>
      <c r="B59" s="103" t="s">
        <v>264</v>
      </c>
      <c r="C59" s="104" t="s">
        <v>265</v>
      </c>
      <c r="D59" s="105" t="s">
        <v>95</v>
      </c>
      <c r="E59" s="106" t="str">
        <f ca="1">'เอกสารหมายเลข 1'!G59</f>
        <v>N/A</v>
      </c>
      <c r="F59" s="106">
        <f>'เอกสารหมายเลข 2'!S59</f>
        <v>0</v>
      </c>
      <c r="G59" s="106" t="str">
        <f t="shared" ca="1" si="5"/>
        <v>N/A</v>
      </c>
      <c r="H59" s="106" t="str">
        <f ca="1">IF(G59=""," ",IF(G59="N/A","N/A",IF(G59="N/T","N/T",IF(G59&gt;=90,"G",IF(G59&gt;=70,"Y","R")))))</f>
        <v>N/A</v>
      </c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</row>
    <row r="60" spans="1:20" ht="21.75">
      <c r="A60" s="392"/>
      <c r="B60" s="103" t="s">
        <v>266</v>
      </c>
      <c r="C60" s="104" t="s">
        <v>267</v>
      </c>
      <c r="D60" s="105" t="s">
        <v>240</v>
      </c>
      <c r="E60" s="103" t="str">
        <f ca="1">'เอกสารหมายเลข 1'!G60</f>
        <v>N/A</v>
      </c>
      <c r="F60" s="106">
        <f>'เอกสารหมายเลข 2'!S60</f>
        <v>0</v>
      </c>
      <c r="G60" s="106"/>
      <c r="H60" s="10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</row>
    <row r="61" spans="1:20" ht="21.75">
      <c r="A61" s="392"/>
      <c r="B61" s="103" t="s">
        <v>268</v>
      </c>
      <c r="C61" s="104" t="s">
        <v>242</v>
      </c>
      <c r="D61" s="107"/>
      <c r="E61" s="108">
        <f>'เอกสารหมายเลข 1'!G61</f>
        <v>0</v>
      </c>
      <c r="F61" s="221">
        <f>'เอกสารหมายเลข 2'!S61</f>
        <v>0</v>
      </c>
      <c r="G61" s="221"/>
      <c r="H61" s="221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</row>
    <row r="62" spans="1:20" ht="21.75">
      <c r="A62" s="392"/>
      <c r="B62" s="79" t="s">
        <v>269</v>
      </c>
      <c r="C62" s="80" t="s">
        <v>267</v>
      </c>
      <c r="D62" s="109" t="s">
        <v>240</v>
      </c>
      <c r="E62" s="79" t="str">
        <f ca="1">'เอกสารหมายเลข 1'!G62</f>
        <v/>
      </c>
      <c r="F62" s="214">
        <f>'เอกสารหมายเลข 2'!S62</f>
        <v>0</v>
      </c>
      <c r="G62" s="214"/>
      <c r="H62" s="214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</row>
    <row r="63" spans="1:20" ht="21.75">
      <c r="A63" s="392"/>
      <c r="B63" s="103" t="s">
        <v>270</v>
      </c>
      <c r="C63" s="104" t="s">
        <v>258</v>
      </c>
      <c r="D63" s="107"/>
      <c r="E63" s="108">
        <f>'เอกสารหมายเลข 1'!G63</f>
        <v>0</v>
      </c>
      <c r="F63" s="221">
        <f>'เอกสารหมายเลข 2'!S63</f>
        <v>0</v>
      </c>
      <c r="G63" s="221"/>
      <c r="H63" s="221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</row>
    <row r="64" spans="1:20" ht="21.75">
      <c r="A64" s="419"/>
      <c r="B64" s="79" t="s">
        <v>271</v>
      </c>
      <c r="C64" s="80" t="s">
        <v>267</v>
      </c>
      <c r="D64" s="109" t="s">
        <v>240</v>
      </c>
      <c r="E64" s="79" t="str">
        <f ca="1">'เอกสารหมายเลข 1'!G64</f>
        <v/>
      </c>
      <c r="F64" s="214">
        <f>'เอกสารหมายเลข 2'!S64</f>
        <v>0</v>
      </c>
      <c r="G64" s="214"/>
      <c r="H64" s="214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ht="21.75">
      <c r="A65" s="418" t="s">
        <v>272</v>
      </c>
      <c r="B65" s="103" t="s">
        <v>273</v>
      </c>
      <c r="C65" s="104" t="s">
        <v>274</v>
      </c>
      <c r="D65" s="105" t="s">
        <v>95</v>
      </c>
      <c r="E65" s="106">
        <f ca="1">'เอกสารหมายเลข 1'!G65</f>
        <v>1.25</v>
      </c>
      <c r="F65" s="106">
        <f>'เอกสารหมายเลข 2'!S65</f>
        <v>0.83333333333333337</v>
      </c>
      <c r="G65" s="106">
        <f ca="1">IF(E65=""," ",IF(E65="N/A","N/A",IF(E65="N/T","N/T",(F65/E65)*100)))</f>
        <v>66.666666666666671</v>
      </c>
      <c r="H65" s="106" t="str">
        <f ca="1">IF(G65=""," ",IF(G65="N/A","N/A",IF(G65="N/T","N/T",IF(G65&gt;=90,"G",IF(G65&gt;=70,"Y","R")))))</f>
        <v>R</v>
      </c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</row>
    <row r="66" spans="1:20" ht="21.75">
      <c r="A66" s="392"/>
      <c r="B66" s="103" t="s">
        <v>275</v>
      </c>
      <c r="C66" s="104" t="s">
        <v>276</v>
      </c>
      <c r="D66" s="105" t="s">
        <v>240</v>
      </c>
      <c r="E66" s="103">
        <f ca="1">'เอกสารหมายเลข 1'!G66</f>
        <v>3</v>
      </c>
      <c r="F66" s="106">
        <f>'เอกสารหมายเลข 2'!S66</f>
        <v>2</v>
      </c>
      <c r="G66" s="106"/>
      <c r="H66" s="10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</row>
    <row r="67" spans="1:20" ht="21.75">
      <c r="A67" s="392"/>
      <c r="B67" s="103" t="s">
        <v>277</v>
      </c>
      <c r="C67" s="104" t="s">
        <v>278</v>
      </c>
      <c r="D67" s="105" t="s">
        <v>240</v>
      </c>
      <c r="E67" s="103">
        <f ca="1">'เอกสารหมายเลข 1'!G67</f>
        <v>0</v>
      </c>
      <c r="F67" s="106">
        <f>'เอกสารหมายเลข 2'!S67</f>
        <v>0</v>
      </c>
      <c r="G67" s="106"/>
      <c r="H67" s="10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</row>
    <row r="68" spans="1:20" ht="21.75">
      <c r="A68" s="392"/>
      <c r="B68" s="103" t="s">
        <v>279</v>
      </c>
      <c r="C68" s="104" t="s">
        <v>242</v>
      </c>
      <c r="D68" s="107"/>
      <c r="E68" s="108">
        <f>'เอกสารหมายเลข 1'!G68</f>
        <v>0</v>
      </c>
      <c r="F68" s="221">
        <f>'เอกสารหมายเลข 2'!S68</f>
        <v>0</v>
      </c>
      <c r="G68" s="221"/>
      <c r="H68" s="221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</row>
    <row r="69" spans="1:20" ht="21.75">
      <c r="A69" s="392"/>
      <c r="B69" s="79" t="s">
        <v>280</v>
      </c>
      <c r="C69" s="80" t="s">
        <v>276</v>
      </c>
      <c r="D69" s="109" t="s">
        <v>240</v>
      </c>
      <c r="E69" s="79">
        <f ca="1">'เอกสารหมายเลข 1'!G69</f>
        <v>2</v>
      </c>
      <c r="F69" s="214">
        <f>'เอกสารหมายเลข 2'!S69</f>
        <v>2</v>
      </c>
      <c r="G69" s="214"/>
      <c r="H69" s="214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</row>
    <row r="70" spans="1:20" ht="21.75">
      <c r="A70" s="392"/>
      <c r="B70" s="79" t="s">
        <v>281</v>
      </c>
      <c r="C70" s="80" t="s">
        <v>278</v>
      </c>
      <c r="D70" s="109" t="s">
        <v>240</v>
      </c>
      <c r="E70" s="79">
        <f ca="1">'เอกสารหมายเลข 1'!G70</f>
        <v>0</v>
      </c>
      <c r="F70" s="214">
        <f>'เอกสารหมายเลข 2'!S70</f>
        <v>0</v>
      </c>
      <c r="G70" s="214"/>
      <c r="H70" s="214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</row>
    <row r="71" spans="1:20" ht="21.75">
      <c r="A71" s="392"/>
      <c r="B71" s="103" t="s">
        <v>282</v>
      </c>
      <c r="C71" s="104" t="s">
        <v>258</v>
      </c>
      <c r="D71" s="107"/>
      <c r="E71" s="108">
        <f>'เอกสารหมายเลข 1'!G71</f>
        <v>0</v>
      </c>
      <c r="F71" s="221">
        <f>'เอกสารหมายเลข 2'!S71</f>
        <v>0</v>
      </c>
      <c r="G71" s="221"/>
      <c r="H71" s="221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</row>
    <row r="72" spans="1:20" ht="21.75">
      <c r="A72" s="392"/>
      <c r="B72" s="79" t="s">
        <v>283</v>
      </c>
      <c r="C72" s="80" t="s">
        <v>276</v>
      </c>
      <c r="D72" s="109" t="s">
        <v>240</v>
      </c>
      <c r="E72" s="79">
        <f ca="1">'เอกสารหมายเลข 1'!G72</f>
        <v>1</v>
      </c>
      <c r="F72" s="214">
        <f>'เอกสารหมายเลข 2'!S72</f>
        <v>0</v>
      </c>
      <c r="G72" s="214"/>
      <c r="H72" s="214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</row>
    <row r="73" spans="1:20" ht="21.75">
      <c r="A73" s="409"/>
      <c r="B73" s="81" t="s">
        <v>284</v>
      </c>
      <c r="C73" s="82" t="s">
        <v>278</v>
      </c>
      <c r="D73" s="110" t="s">
        <v>240</v>
      </c>
      <c r="E73" s="81">
        <f ca="1">'เอกสารหมายเลข 1'!G73</f>
        <v>0</v>
      </c>
      <c r="F73" s="213">
        <f>'เอกสารหมายเลข 2'!S73</f>
        <v>0</v>
      </c>
      <c r="G73" s="213"/>
      <c r="H73" s="213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</row>
    <row r="74" spans="1:20" ht="21.75">
      <c r="A74" s="420" t="s">
        <v>285</v>
      </c>
      <c r="B74" s="77" t="s">
        <v>286</v>
      </c>
      <c r="C74" s="78" t="s">
        <v>110</v>
      </c>
      <c r="D74" s="100" t="s">
        <v>95</v>
      </c>
      <c r="E74" s="77">
        <f ca="1">'เอกสารหมายเลข 1'!G74</f>
        <v>0.91</v>
      </c>
      <c r="F74" s="101">
        <f>'เอกสารหมายเลข 2'!S74</f>
        <v>0</v>
      </c>
      <c r="G74" s="101">
        <f ca="1">IF(E74=""," ",IF(E74="N/A","N/A",IF(E74="N/T","N/T",(F74/E74)*100)))</f>
        <v>0</v>
      </c>
      <c r="H74" s="101" t="str">
        <f ca="1">IF(G74=""," ",IF(G74="N/A","N/A",IF(G74="N/T","N/T",IF(G74&gt;=90,"G",IF(G74&gt;=70,"Y","R")))))</f>
        <v>R</v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0" ht="21.75">
      <c r="A75" s="392"/>
      <c r="B75" s="103" t="s">
        <v>287</v>
      </c>
      <c r="C75" s="104" t="s">
        <v>288</v>
      </c>
      <c r="D75" s="105" t="s">
        <v>240</v>
      </c>
      <c r="E75" s="103">
        <f ca="1">'เอกสารหมายเลข 1'!G75</f>
        <v>3</v>
      </c>
      <c r="F75" s="106">
        <f>'เอกสารหมายเลข 2'!S75</f>
        <v>0</v>
      </c>
      <c r="G75" s="106"/>
      <c r="H75" s="10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</row>
    <row r="76" spans="1:20" ht="21.75">
      <c r="A76" s="392"/>
      <c r="B76" s="79" t="s">
        <v>289</v>
      </c>
      <c r="C76" s="80" t="s">
        <v>290</v>
      </c>
      <c r="D76" s="109" t="s">
        <v>240</v>
      </c>
      <c r="E76" s="79">
        <f ca="1">'เอกสารหมายเลข 1'!G76</f>
        <v>0</v>
      </c>
      <c r="F76" s="214">
        <f>'เอกสารหมายเลข 2'!S76</f>
        <v>0</v>
      </c>
      <c r="G76" s="214"/>
      <c r="H76" s="214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</row>
    <row r="77" spans="1:20" ht="21.75">
      <c r="A77" s="392"/>
      <c r="B77" s="79" t="s">
        <v>291</v>
      </c>
      <c r="C77" s="80" t="s">
        <v>292</v>
      </c>
      <c r="D77" s="109" t="s">
        <v>240</v>
      </c>
      <c r="E77" s="79">
        <f ca="1">'เอกสารหมายเลข 1'!G77</f>
        <v>3</v>
      </c>
      <c r="F77" s="214">
        <f>'เอกสารหมายเลข 2'!S77</f>
        <v>0</v>
      </c>
      <c r="G77" s="214"/>
      <c r="H77" s="214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ht="21.75">
      <c r="A78" s="409"/>
      <c r="B78" s="111" t="s">
        <v>293</v>
      </c>
      <c r="C78" s="112" t="s">
        <v>294</v>
      </c>
      <c r="D78" s="113" t="s">
        <v>240</v>
      </c>
      <c r="E78" s="111">
        <f ca="1">'เอกสารหมายเลข 1'!G78</f>
        <v>0</v>
      </c>
      <c r="F78" s="222">
        <f>'เอกสารหมายเลข 2'!S78</f>
        <v>0</v>
      </c>
      <c r="G78" s="222"/>
      <c r="H78" s="222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</row>
    <row r="79" spans="1:20" ht="21.75">
      <c r="A79" s="416" t="s">
        <v>295</v>
      </c>
      <c r="B79" s="114" t="s">
        <v>296</v>
      </c>
      <c r="C79" s="95" t="s">
        <v>111</v>
      </c>
      <c r="D79" s="96" t="s">
        <v>95</v>
      </c>
      <c r="E79" s="94" t="str">
        <f ca="1">'เอกสารหมายเลข 1'!G79</f>
        <v>N/A</v>
      </c>
      <c r="F79" s="175" t="e">
        <f>'เอกสารหมายเลข 2'!S79</f>
        <v>#DIV/0!</v>
      </c>
      <c r="G79" s="175" t="str">
        <f ca="1">IF(E79=""," ",IF(E79="N/A","N/A",IF(E79="N/T","N/T",(F79/E79)*100)))</f>
        <v>N/A</v>
      </c>
      <c r="H79" s="175" t="str">
        <f ca="1">IF(G79=""," ",IF(G79="N/A","N/A",IF(G79="N/T","N/T",IF(G79&gt;=90,"G",IF(G79&gt;=70,"Y","R")))))</f>
        <v>N/A</v>
      </c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</row>
    <row r="80" spans="1:20" ht="21.75">
      <c r="A80" s="392"/>
      <c r="B80" s="79" t="s">
        <v>297</v>
      </c>
      <c r="C80" s="80" t="s">
        <v>298</v>
      </c>
      <c r="D80" s="109" t="s">
        <v>240</v>
      </c>
      <c r="E80" s="79" t="str">
        <f ca="1">'เอกสารหมายเลข 1'!G80</f>
        <v>N/A</v>
      </c>
      <c r="F80" s="214">
        <f>'เอกสารหมายเลข 2'!S80</f>
        <v>0</v>
      </c>
      <c r="G80" s="214"/>
      <c r="H80" s="214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</row>
    <row r="81" spans="1:20" ht="21.75">
      <c r="A81" s="409"/>
      <c r="B81" s="81" t="s">
        <v>299</v>
      </c>
      <c r="C81" s="82" t="s">
        <v>300</v>
      </c>
      <c r="D81" s="110" t="s">
        <v>240</v>
      </c>
      <c r="E81" s="81" t="str">
        <f ca="1">'เอกสารหมายเลข 1'!G81</f>
        <v>N/A</v>
      </c>
      <c r="F81" s="213">
        <f>'เอกสารหมายเลข 2'!S81</f>
        <v>0</v>
      </c>
      <c r="G81" s="213"/>
      <c r="H81" s="213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</row>
    <row r="82" spans="1:20" ht="21.75">
      <c r="A82" s="99" t="s">
        <v>301</v>
      </c>
      <c r="B82" s="77" t="s">
        <v>302</v>
      </c>
      <c r="C82" s="78" t="s">
        <v>303</v>
      </c>
      <c r="D82" s="100" t="s">
        <v>95</v>
      </c>
      <c r="E82" s="84">
        <f>'เอกสารหมายเลข 1'!G82</f>
        <v>0</v>
      </c>
      <c r="F82" s="212">
        <f>'เอกสารหมายเลข 2'!S82</f>
        <v>0</v>
      </c>
      <c r="G82" s="212"/>
      <c r="H82" s="212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</row>
    <row r="83" spans="1:20" ht="21.75">
      <c r="A83" s="418" t="s">
        <v>304</v>
      </c>
      <c r="B83" s="103" t="s">
        <v>305</v>
      </c>
      <c r="C83" s="104" t="s">
        <v>306</v>
      </c>
      <c r="D83" s="105" t="s">
        <v>95</v>
      </c>
      <c r="E83" s="103" t="str">
        <f ca="1">'เอกสารหมายเลข 1'!G83</f>
        <v>N/A</v>
      </c>
      <c r="F83" s="106" t="e">
        <f>'เอกสารหมายเลข 2'!S83</f>
        <v>#DIV/0!</v>
      </c>
      <c r="G83" s="106" t="str">
        <f ca="1">IF(E83=""," ",IF(E83="N/A","N/A",IF(E83="N/T","N/T",(F83/E83)*100)))</f>
        <v>N/A</v>
      </c>
      <c r="H83" s="106" t="str">
        <f ca="1">IF(G83=""," ",IF(G83="N/A","N/A",IF(G83="N/T","N/T",IF(G83&gt;=90,"G",IF(G83&gt;=70,"Y","R")))))</f>
        <v>N/A</v>
      </c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</row>
    <row r="84" spans="1:20" ht="21.75">
      <c r="A84" s="392"/>
      <c r="B84" s="79" t="s">
        <v>307</v>
      </c>
      <c r="C84" s="80" t="s">
        <v>308</v>
      </c>
      <c r="D84" s="109" t="s">
        <v>122</v>
      </c>
      <c r="E84" s="79">
        <f>'เอกสารหมายเลข 1'!G84</f>
        <v>0</v>
      </c>
      <c r="F84" s="214">
        <f>'เอกสารหมายเลข 2'!S84</f>
        <v>0</v>
      </c>
      <c r="G84" s="214"/>
      <c r="H84" s="214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</row>
    <row r="85" spans="1:20" ht="21.75">
      <c r="A85" s="419"/>
      <c r="B85" s="79" t="s">
        <v>309</v>
      </c>
      <c r="C85" s="80" t="s">
        <v>310</v>
      </c>
      <c r="D85" s="109" t="s">
        <v>122</v>
      </c>
      <c r="E85" s="79">
        <f>'เอกสารหมายเลข 1'!G85</f>
        <v>0</v>
      </c>
      <c r="F85" s="214">
        <f>'เอกสารหมายเลข 2'!S85</f>
        <v>0</v>
      </c>
      <c r="G85" s="214"/>
      <c r="H85" s="214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</row>
    <row r="86" spans="1:20" ht="21.75">
      <c r="A86" s="418" t="s">
        <v>311</v>
      </c>
      <c r="B86" s="103" t="s">
        <v>312</v>
      </c>
      <c r="C86" s="104" t="s">
        <v>313</v>
      </c>
      <c r="D86" s="105" t="s">
        <v>95</v>
      </c>
      <c r="E86" s="103" t="str">
        <f ca="1">'เอกสารหมายเลข 1'!G86</f>
        <v>N/A</v>
      </c>
      <c r="F86" s="106" t="e">
        <f>'เอกสารหมายเลข 2'!S86</f>
        <v>#DIV/0!</v>
      </c>
      <c r="G86" s="106" t="str">
        <f ca="1">IF(E86=""," ",IF(E86="N/A","N/A",IF(E86="N/T","N/T",(F86/E86)*100)))</f>
        <v>N/A</v>
      </c>
      <c r="H86" s="106" t="str">
        <f ca="1">IF(G86=""," ",IF(G86="N/A","N/A",IF(G86="N/T","N/T",IF(G86&gt;=90,"G",IF(G86&gt;=70,"Y","R")))))</f>
        <v>N/A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</row>
    <row r="87" spans="1:20" ht="21.75">
      <c r="A87" s="392"/>
      <c r="B87" s="79" t="s">
        <v>314</v>
      </c>
      <c r="C87" s="80" t="s">
        <v>315</v>
      </c>
      <c r="D87" s="109" t="s">
        <v>122</v>
      </c>
      <c r="E87" s="79">
        <f>'เอกสารหมายเลข 1'!G87</f>
        <v>0</v>
      </c>
      <c r="F87" s="214">
        <f>'เอกสารหมายเลข 2'!S87</f>
        <v>0</v>
      </c>
      <c r="G87" s="214"/>
      <c r="H87" s="214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</row>
    <row r="88" spans="1:20" ht="21.75">
      <c r="A88" s="419"/>
      <c r="B88" s="79" t="s">
        <v>316</v>
      </c>
      <c r="C88" s="80" t="s">
        <v>317</v>
      </c>
      <c r="D88" s="109" t="s">
        <v>122</v>
      </c>
      <c r="E88" s="79">
        <f>'เอกสารหมายเลข 1'!G88</f>
        <v>0</v>
      </c>
      <c r="F88" s="214">
        <f>'เอกสารหมายเลข 2'!S88</f>
        <v>0</v>
      </c>
      <c r="G88" s="214"/>
      <c r="H88" s="214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</row>
    <row r="89" spans="1:20" ht="21.75">
      <c r="A89" s="418" t="s">
        <v>318</v>
      </c>
      <c r="B89" s="103" t="s">
        <v>319</v>
      </c>
      <c r="C89" s="104" t="s">
        <v>320</v>
      </c>
      <c r="D89" s="105" t="s">
        <v>95</v>
      </c>
      <c r="E89" s="103" t="str">
        <f ca="1">'เอกสารหมายเลข 1'!G89</f>
        <v>N/A</v>
      </c>
      <c r="F89" s="106" t="e">
        <f>'เอกสารหมายเลข 2'!S89</f>
        <v>#DIV/0!</v>
      </c>
      <c r="G89" s="106" t="str">
        <f ca="1">IF(E89=""," ",IF(E89="N/A","N/A",IF(E89="N/T","N/T",(F89/E89)*100)))</f>
        <v>N/A</v>
      </c>
      <c r="H89" s="106" t="str">
        <f ca="1">IF(G89=""," ",IF(G89="N/A","N/A",IF(G89="N/T","N/T",IF(G89&gt;=90,"G",IF(G89&gt;=70,"Y","R")))))</f>
        <v>N/A</v>
      </c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</row>
    <row r="90" spans="1:20" ht="21.75">
      <c r="A90" s="392"/>
      <c r="B90" s="79" t="s">
        <v>321</v>
      </c>
      <c r="C90" s="80" t="s">
        <v>322</v>
      </c>
      <c r="D90" s="109" t="s">
        <v>122</v>
      </c>
      <c r="E90" s="79">
        <f>'เอกสารหมายเลข 1'!G90</f>
        <v>0</v>
      </c>
      <c r="F90" s="214">
        <f>'เอกสารหมายเลข 2'!S90</f>
        <v>0</v>
      </c>
      <c r="G90" s="214"/>
      <c r="H90" s="214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</row>
    <row r="91" spans="1:20" ht="21.75">
      <c r="A91" s="419"/>
      <c r="B91" s="79" t="s">
        <v>323</v>
      </c>
      <c r="C91" s="80" t="s">
        <v>324</v>
      </c>
      <c r="D91" s="109" t="s">
        <v>122</v>
      </c>
      <c r="E91" s="79">
        <f>'เอกสารหมายเลข 1'!G91</f>
        <v>0</v>
      </c>
      <c r="F91" s="214">
        <f>'เอกสารหมายเลข 2'!S91</f>
        <v>0</v>
      </c>
      <c r="G91" s="214"/>
      <c r="H91" s="214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</row>
    <row r="92" spans="1:20" ht="21.75">
      <c r="A92" s="418" t="s">
        <v>325</v>
      </c>
      <c r="B92" s="103" t="s">
        <v>326</v>
      </c>
      <c r="C92" s="104" t="s">
        <v>327</v>
      </c>
      <c r="D92" s="105" t="s">
        <v>95</v>
      </c>
      <c r="E92" s="103" t="str">
        <f ca="1">'เอกสารหมายเลข 1'!G92</f>
        <v>N/A</v>
      </c>
      <c r="F92" s="106" t="e">
        <f>'เอกสารหมายเลข 2'!S92</f>
        <v>#DIV/0!</v>
      </c>
      <c r="G92" s="106" t="str">
        <f ca="1">IF(E92=""," ",IF(E92="N/A","N/A",IF(E92="N/T","N/T",(F92/E92)*100)))</f>
        <v>N/A</v>
      </c>
      <c r="H92" s="106" t="str">
        <f ca="1">IF(G92=""," ",IF(G92="N/A","N/A",IF(G92="N/T","N/T",IF(G92&gt;=90,"G",IF(G92&gt;=70,"Y","R")))))</f>
        <v>N/A</v>
      </c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</row>
    <row r="93" spans="1:20" ht="21.75">
      <c r="A93" s="392"/>
      <c r="B93" s="79" t="s">
        <v>328</v>
      </c>
      <c r="C93" s="80" t="s">
        <v>329</v>
      </c>
      <c r="D93" s="109" t="s">
        <v>122</v>
      </c>
      <c r="E93" s="79">
        <f>'เอกสารหมายเลข 1'!G93</f>
        <v>0</v>
      </c>
      <c r="F93" s="214">
        <f>'เอกสารหมายเลข 2'!S93</f>
        <v>0</v>
      </c>
      <c r="G93" s="214"/>
      <c r="H93" s="214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</row>
    <row r="94" spans="1:20" ht="21.75">
      <c r="A94" s="409"/>
      <c r="B94" s="81" t="s">
        <v>330</v>
      </c>
      <c r="C94" s="82" t="s">
        <v>331</v>
      </c>
      <c r="D94" s="110" t="s">
        <v>122</v>
      </c>
      <c r="E94" s="81">
        <f>'เอกสารหมายเลข 1'!G94</f>
        <v>0</v>
      </c>
      <c r="F94" s="213">
        <f>'เอกสารหมายเลข 2'!S94</f>
        <v>0</v>
      </c>
      <c r="G94" s="213"/>
      <c r="H94" s="213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</row>
    <row r="95" spans="1:20" ht="21.75">
      <c r="A95" s="416" t="s">
        <v>332</v>
      </c>
      <c r="B95" s="114" t="s">
        <v>333</v>
      </c>
      <c r="C95" s="95" t="s">
        <v>114</v>
      </c>
      <c r="D95" s="96" t="s">
        <v>95</v>
      </c>
      <c r="E95" s="94">
        <f ca="1">'เอกสารหมายเลข 1'!G95</f>
        <v>45</v>
      </c>
      <c r="F95" s="106">
        <f>'เอกสารหมายเลข 2'!S95</f>
        <v>78.160919540229884</v>
      </c>
      <c r="G95" s="106">
        <f ca="1">IF(E95=""," ",IF(E95="N/A","N/A",IF(E95="N/T","N/T",(F95/E95)*100)))</f>
        <v>173.69093231162196</v>
      </c>
      <c r="H95" s="106" t="str">
        <f ca="1">IF(G95=""," ",IF(G95="N/A","N/A",IF(G95="N/T","N/T",IF(G95&gt;=90,"G",IF(G95&gt;=70,"Y","R")))))</f>
        <v>G</v>
      </c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</row>
    <row r="96" spans="1:20" ht="21.75">
      <c r="A96" s="392"/>
      <c r="B96" s="79" t="s">
        <v>334</v>
      </c>
      <c r="C96" s="80" t="s">
        <v>335</v>
      </c>
      <c r="D96" s="109" t="s">
        <v>336</v>
      </c>
      <c r="E96" s="79" t="str">
        <f ca="1">'เอกสารหมายเลข 1'!G96</f>
        <v>-</v>
      </c>
      <c r="F96" s="214">
        <f>'เอกสารหมายเลข 2'!S96</f>
        <v>68</v>
      </c>
      <c r="G96" s="214"/>
      <c r="H96" s="214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</row>
    <row r="97" spans="1:20" ht="21.75">
      <c r="A97" s="409"/>
      <c r="B97" s="81" t="s">
        <v>337</v>
      </c>
      <c r="C97" s="82" t="s">
        <v>338</v>
      </c>
      <c r="D97" s="110" t="s">
        <v>336</v>
      </c>
      <c r="E97" s="81" t="str">
        <f ca="1">'เอกสารหมายเลข 1'!G97</f>
        <v>-</v>
      </c>
      <c r="F97" s="213">
        <f>'เอกสารหมายเลข 2'!S97</f>
        <v>87</v>
      </c>
      <c r="G97" s="213"/>
      <c r="H97" s="213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</row>
    <row r="98" spans="1:20" ht="21.75">
      <c r="A98" s="416" t="s">
        <v>339</v>
      </c>
      <c r="B98" s="94" t="s">
        <v>340</v>
      </c>
      <c r="C98" s="95" t="s">
        <v>115</v>
      </c>
      <c r="D98" s="96" t="s">
        <v>95</v>
      </c>
      <c r="E98" s="94" t="str">
        <f ca="1">'เอกสารหมายเลข 1'!G98</f>
        <v>N/A</v>
      </c>
      <c r="F98" s="175" t="e">
        <f>'เอกสารหมายเลข 2'!S98</f>
        <v>#DIV/0!</v>
      </c>
      <c r="G98" s="106" t="str">
        <f ca="1">IF(E98=""," ",IF(E98="N/A","N/A",IF(E98="N/T","N/T",(F98/E98)*100)))</f>
        <v>N/A</v>
      </c>
      <c r="H98" s="106" t="str">
        <f ca="1">IF(G98=""," ",IF(G98="N/A","N/A",IF(G98="N/T","N/T",IF(G98&gt;=90,"G",IF(G98&gt;=70,"Y","R")))))</f>
        <v>N/A</v>
      </c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</row>
    <row r="99" spans="1:20" ht="21.75">
      <c r="A99" s="392"/>
      <c r="B99" s="79" t="s">
        <v>341</v>
      </c>
      <c r="C99" s="80" t="s">
        <v>342</v>
      </c>
      <c r="D99" s="109" t="s">
        <v>122</v>
      </c>
      <c r="E99" s="79">
        <f>'เอกสารหมายเลข 1'!G99</f>
        <v>0</v>
      </c>
      <c r="F99" s="214">
        <f>'เอกสารหมายเลข 2'!S99</f>
        <v>0</v>
      </c>
      <c r="G99" s="214"/>
      <c r="H99" s="214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</row>
    <row r="100" spans="1:20" ht="21.75">
      <c r="A100" s="409"/>
      <c r="B100" s="81" t="s">
        <v>343</v>
      </c>
      <c r="C100" s="82" t="s">
        <v>344</v>
      </c>
      <c r="D100" s="110" t="s">
        <v>122</v>
      </c>
      <c r="E100" s="81">
        <f>'เอกสารหมายเลข 1'!G100</f>
        <v>0</v>
      </c>
      <c r="F100" s="213">
        <f>'เอกสารหมายเลข 2'!S100</f>
        <v>0</v>
      </c>
      <c r="G100" s="213"/>
      <c r="H100" s="213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</row>
    <row r="101" spans="1:20" ht="21.75">
      <c r="A101" s="88" t="s">
        <v>345</v>
      </c>
      <c r="B101" s="89" t="s">
        <v>346</v>
      </c>
      <c r="C101" s="90" t="s">
        <v>117</v>
      </c>
      <c r="D101" s="116" t="s">
        <v>118</v>
      </c>
      <c r="E101" s="89" t="str">
        <f ca="1">'เอกสารหมายเลข 1'!G101</f>
        <v>N/A</v>
      </c>
      <c r="F101" s="172">
        <f>'เอกสารหมายเลข 2'!S101</f>
        <v>0</v>
      </c>
      <c r="G101" s="106" t="str">
        <f ca="1">IF(E101=""," ",IF(E101="N/A","N/A",IF(E101="N/T","N/T",(F101/E101)*100)))</f>
        <v>N/A</v>
      </c>
      <c r="H101" s="106" t="str">
        <f ca="1">IF(G101=""," ",IF(G101="N/A","N/A",IF(G101="N/T","N/T",IF(G101&gt;=90,"G",IF(G101&gt;=70,"Y","R")))))</f>
        <v>N/A</v>
      </c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</row>
    <row r="102" spans="1:20" ht="21.75">
      <c r="A102" s="176" t="s">
        <v>120</v>
      </c>
      <c r="B102" s="177" t="s">
        <v>348</v>
      </c>
      <c r="C102" s="178" t="s">
        <v>349</v>
      </c>
      <c r="D102" s="179" t="s">
        <v>122</v>
      </c>
      <c r="E102" s="180">
        <f>'เอกสารหมายเลข 1'!G102</f>
        <v>0</v>
      </c>
      <c r="F102" s="223">
        <f>'เอกสารหมายเลข 2'!S102</f>
        <v>0</v>
      </c>
      <c r="G102" s="223"/>
      <c r="H102" s="223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</row>
    <row r="103" spans="1:20" ht="21.75">
      <c r="A103" s="416" t="s">
        <v>350</v>
      </c>
      <c r="B103" s="94" t="s">
        <v>351</v>
      </c>
      <c r="C103" s="95" t="s">
        <v>125</v>
      </c>
      <c r="D103" s="96" t="s">
        <v>95</v>
      </c>
      <c r="E103" s="94" t="str">
        <f ca="1">'เอกสารหมายเลข 1'!G103</f>
        <v>N/A</v>
      </c>
      <c r="F103" s="175" t="e">
        <f>'เอกสารหมายเลข 2'!S103</f>
        <v>#DIV/0!</v>
      </c>
      <c r="G103" s="106" t="str">
        <f ca="1">IF(E103=""," ",IF(E103="N/A","N/A",IF(E103="N/T","N/T",(F103/E103)*100)))</f>
        <v>N/A</v>
      </c>
      <c r="H103" s="106" t="str">
        <f ca="1">IF(G103=""," ",IF(G103="N/A","N/A",IF(G103="N/T","N/T",IF(G103&gt;=90,"G",IF(G103&gt;=70,"Y","R")))))</f>
        <v>N/A</v>
      </c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</row>
    <row r="104" spans="1:20" ht="21.75">
      <c r="A104" s="392"/>
      <c r="B104" s="79" t="s">
        <v>352</v>
      </c>
      <c r="C104" s="80" t="s">
        <v>353</v>
      </c>
      <c r="D104" s="109" t="s">
        <v>122</v>
      </c>
      <c r="E104" s="79">
        <f>'เอกสารหมายเลข 1'!G104</f>
        <v>0</v>
      </c>
      <c r="F104" s="214">
        <f>'เอกสารหมายเลข 2'!S104</f>
        <v>0</v>
      </c>
      <c r="G104" s="214"/>
      <c r="H104" s="214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</row>
    <row r="105" spans="1:20" ht="21.75">
      <c r="A105" s="409"/>
      <c r="B105" s="111" t="s">
        <v>354</v>
      </c>
      <c r="C105" s="112" t="s">
        <v>355</v>
      </c>
      <c r="D105" s="113" t="s">
        <v>122</v>
      </c>
      <c r="E105" s="111">
        <f>'เอกสารหมายเลข 1'!G105</f>
        <v>0</v>
      </c>
      <c r="F105" s="222">
        <f>'เอกสารหมายเลข 2'!S105</f>
        <v>0</v>
      </c>
      <c r="G105" s="222"/>
      <c r="H105" s="222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</row>
    <row r="106" spans="1:20" ht="21.75">
      <c r="A106" s="88" t="s">
        <v>356</v>
      </c>
      <c r="B106" s="89" t="s">
        <v>357</v>
      </c>
      <c r="C106" s="90" t="s">
        <v>126</v>
      </c>
      <c r="D106" s="116" t="s">
        <v>15</v>
      </c>
      <c r="E106" s="89">
        <f ca="1">'เอกสารหมายเลข 1'!G106</f>
        <v>2</v>
      </c>
      <c r="F106" s="172">
        <f>'เอกสารหมายเลข 2'!S106</f>
        <v>0</v>
      </c>
      <c r="G106" s="106">
        <f ca="1">IF(E106=""," ",IF(E106="N/A","N/A",IF(E106="N/T","N/T",(F106/E106)*100)))</f>
        <v>0</v>
      </c>
      <c r="H106" s="106" t="str">
        <f ca="1">IF(G106=""," ",IF(G106="N/A","N/A",IF(G106="N/T","N/T",IF(G106&gt;=90,"G",IF(G106&gt;=70,"Y","R")))))</f>
        <v>R</v>
      </c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</row>
    <row r="107" spans="1:20" ht="21.75">
      <c r="A107" s="122" t="s">
        <v>358</v>
      </c>
      <c r="B107" s="94" t="s">
        <v>359</v>
      </c>
      <c r="C107" s="95" t="s">
        <v>360</v>
      </c>
      <c r="D107" s="96" t="s">
        <v>95</v>
      </c>
      <c r="E107" s="123">
        <f>'เอกสารหมายเลข 1'!G107</f>
        <v>0</v>
      </c>
      <c r="F107" s="224">
        <f>'เอกสารหมายเลข 2'!S107</f>
        <v>0</v>
      </c>
      <c r="G107" s="224"/>
      <c r="H107" s="224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</row>
    <row r="108" spans="1:20" ht="21.75">
      <c r="A108" s="418" t="s">
        <v>361</v>
      </c>
      <c r="B108" s="103" t="s">
        <v>362</v>
      </c>
      <c r="C108" s="104" t="s">
        <v>363</v>
      </c>
      <c r="D108" s="105" t="s">
        <v>95</v>
      </c>
      <c r="E108" s="103">
        <f ca="1">'เอกสารหมายเลข 1'!G108</f>
        <v>70</v>
      </c>
      <c r="F108" s="106" t="e">
        <f>'เอกสารหมายเลข 2'!S108</f>
        <v>#DIV/0!</v>
      </c>
      <c r="G108" s="106" t="e">
        <f ca="1">IF(E108=""," ",IF(E108="N/A","N/A",IF(E108="N/T","N/T",(F108/E108)*100)))</f>
        <v>#DIV/0!</v>
      </c>
      <c r="H108" s="106" t="e">
        <f ca="1">IF(G108=""," ",IF(G108="N/A","N/A",IF(G108="N/T","N/T",IF(G108&gt;=90,"G",IF(G108&gt;=70,"Y","R")))))</f>
        <v>#DIV/0!</v>
      </c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</row>
    <row r="109" spans="1:20" ht="21.75">
      <c r="A109" s="392"/>
      <c r="B109" s="79" t="s">
        <v>364</v>
      </c>
      <c r="C109" s="80" t="s">
        <v>365</v>
      </c>
      <c r="D109" s="109" t="s">
        <v>122</v>
      </c>
      <c r="E109" s="79">
        <f>'เอกสารหมายเลข 1'!G109</f>
        <v>0</v>
      </c>
      <c r="F109" s="214">
        <f>'เอกสารหมายเลข 2'!S109</f>
        <v>0</v>
      </c>
      <c r="G109" s="214"/>
      <c r="H109" s="214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</row>
    <row r="110" spans="1:20" ht="21.75">
      <c r="A110" s="419"/>
      <c r="B110" s="79" t="s">
        <v>366</v>
      </c>
      <c r="C110" s="80" t="s">
        <v>367</v>
      </c>
      <c r="D110" s="109" t="s">
        <v>122</v>
      </c>
      <c r="E110" s="79">
        <f>'เอกสารหมายเลข 1'!G110</f>
        <v>0</v>
      </c>
      <c r="F110" s="214">
        <f>'เอกสารหมายเลข 2'!S110</f>
        <v>0</v>
      </c>
      <c r="G110" s="214"/>
      <c r="H110" s="214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</row>
    <row r="111" spans="1:20" ht="21.75">
      <c r="A111" s="418" t="s">
        <v>368</v>
      </c>
      <c r="B111" s="103" t="s">
        <v>369</v>
      </c>
      <c r="C111" s="104" t="s">
        <v>370</v>
      </c>
      <c r="D111" s="105" t="s">
        <v>95</v>
      </c>
      <c r="E111" s="103">
        <f ca="1">'เอกสารหมายเลข 1'!G111</f>
        <v>15</v>
      </c>
      <c r="F111" s="106" t="e">
        <f>'เอกสารหมายเลข 2'!S111</f>
        <v>#DIV/0!</v>
      </c>
      <c r="G111" s="106" t="e">
        <f ca="1">IF(E111=""," ",IF(E111="N/A","N/A",IF(E111="N/T","N/T",(F111/E111)*100)))</f>
        <v>#DIV/0!</v>
      </c>
      <c r="H111" s="106" t="e">
        <f ca="1">IF(G111=""," ",IF(G111="N/A","N/A",IF(G111="N/T","N/T",IF(G111&gt;=90,"G",IF(G111&gt;=70,"Y","R")))))</f>
        <v>#DIV/0!</v>
      </c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</row>
    <row r="112" spans="1:20" ht="21.75">
      <c r="A112" s="392"/>
      <c r="B112" s="79" t="s">
        <v>371</v>
      </c>
      <c r="C112" s="80" t="s">
        <v>372</v>
      </c>
      <c r="D112" s="109" t="s">
        <v>122</v>
      </c>
      <c r="E112" s="79">
        <f>'เอกสารหมายเลข 1'!G112</f>
        <v>0</v>
      </c>
      <c r="F112" s="214">
        <f>'เอกสารหมายเลข 2'!S112</f>
        <v>0</v>
      </c>
      <c r="G112" s="214"/>
      <c r="H112" s="214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</row>
    <row r="113" spans="1:20" ht="21.75">
      <c r="A113" s="419"/>
      <c r="B113" s="79" t="s">
        <v>373</v>
      </c>
      <c r="C113" s="80" t="s">
        <v>374</v>
      </c>
      <c r="D113" s="109" t="s">
        <v>122</v>
      </c>
      <c r="E113" s="79">
        <f>'เอกสารหมายเลข 1'!G113</f>
        <v>0</v>
      </c>
      <c r="F113" s="214">
        <f>'เอกสารหมายเลข 2'!S113</f>
        <v>0</v>
      </c>
      <c r="G113" s="214"/>
      <c r="H113" s="214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</row>
    <row r="114" spans="1:20" ht="21.75">
      <c r="A114" s="102" t="s">
        <v>375</v>
      </c>
      <c r="B114" s="124" t="s">
        <v>376</v>
      </c>
      <c r="C114" s="125" t="s">
        <v>377</v>
      </c>
      <c r="D114" s="126" t="s">
        <v>141</v>
      </c>
      <c r="E114" s="124">
        <f ca="1">'เอกสารหมายเลข 1'!G114</f>
        <v>2</v>
      </c>
      <c r="F114" s="225">
        <f>'เอกสารหมายเลข 2'!S114</f>
        <v>0</v>
      </c>
      <c r="G114" s="106">
        <f t="shared" ref="G114:G115" ca="1" si="6">IF(E114=""," ",IF(E114="N/A","N/A",IF(E114="N/T","N/T",(F114/E114)*100)))</f>
        <v>0</v>
      </c>
      <c r="H114" s="106" t="str">
        <f t="shared" ref="H114:H115" ca="1" si="7">IF(G114=""," ",IF(G114="N/A","N/A",IF(G114="N/T","N/T",IF(G114&gt;=90,"G",IF(G114&gt;=70,"Y","R")))))</f>
        <v>R</v>
      </c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</row>
    <row r="115" spans="1:20" ht="21.75">
      <c r="A115" s="421" t="s">
        <v>378</v>
      </c>
      <c r="B115" s="94" t="s">
        <v>379</v>
      </c>
      <c r="C115" s="95" t="s">
        <v>380</v>
      </c>
      <c r="D115" s="96" t="s">
        <v>129</v>
      </c>
      <c r="E115" s="94">
        <f ca="1">'เอกสารหมายเลข 1'!G115</f>
        <v>7</v>
      </c>
      <c r="F115" s="175">
        <f>'เอกสารหมายเลข 2'!S115</f>
        <v>15</v>
      </c>
      <c r="G115" s="175">
        <f t="shared" ca="1" si="6"/>
        <v>214.28571428571428</v>
      </c>
      <c r="H115" s="175" t="str">
        <f t="shared" ca="1" si="7"/>
        <v>G</v>
      </c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</row>
    <row r="116" spans="1:20" ht="21.75">
      <c r="A116" s="392"/>
      <c r="B116" s="79" t="s">
        <v>381</v>
      </c>
      <c r="C116" s="80" t="s">
        <v>382</v>
      </c>
      <c r="D116" s="109" t="s">
        <v>129</v>
      </c>
      <c r="E116" s="79">
        <f>'เอกสารหมายเลข 1'!G116</f>
        <v>0</v>
      </c>
      <c r="F116" s="214">
        <f>'เอกสารหมายเลข 2'!S116</f>
        <v>3</v>
      </c>
      <c r="G116" s="214"/>
      <c r="H116" s="214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</row>
    <row r="117" spans="1:20" ht="21.75">
      <c r="A117" s="392"/>
      <c r="B117" s="79" t="s">
        <v>383</v>
      </c>
      <c r="C117" s="80" t="s">
        <v>384</v>
      </c>
      <c r="D117" s="109" t="s">
        <v>129</v>
      </c>
      <c r="E117" s="79">
        <f>'เอกสารหมายเลข 1'!G117</f>
        <v>0</v>
      </c>
      <c r="F117" s="214">
        <f>'เอกสารหมายเลข 2'!S117</f>
        <v>11</v>
      </c>
      <c r="G117" s="214"/>
      <c r="H117" s="214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</row>
    <row r="118" spans="1:20" ht="21.75">
      <c r="A118" s="409"/>
      <c r="B118" s="111" t="s">
        <v>385</v>
      </c>
      <c r="C118" s="112" t="s">
        <v>386</v>
      </c>
      <c r="D118" s="113" t="s">
        <v>129</v>
      </c>
      <c r="E118" s="111">
        <f>'เอกสารหมายเลข 1'!G118</f>
        <v>0</v>
      </c>
      <c r="F118" s="222">
        <f>'เอกสารหมายเลข 2'!S118</f>
        <v>1</v>
      </c>
      <c r="G118" s="222"/>
      <c r="H118" s="222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</row>
    <row r="119" spans="1:20" ht="21.75">
      <c r="A119" s="122" t="s">
        <v>387</v>
      </c>
      <c r="B119" s="94" t="s">
        <v>388</v>
      </c>
      <c r="C119" s="95" t="s">
        <v>130</v>
      </c>
      <c r="D119" s="96" t="s">
        <v>122</v>
      </c>
      <c r="E119" s="94">
        <f ca="1">'เอกสารหมายเลข 1'!G119</f>
        <v>15</v>
      </c>
      <c r="F119" s="175">
        <f>'เอกสารหมายเลข 2'!S119</f>
        <v>4</v>
      </c>
      <c r="G119" s="175"/>
      <c r="H119" s="175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</row>
    <row r="120" spans="1:20" ht="21.75">
      <c r="A120" s="127" t="s">
        <v>389</v>
      </c>
      <c r="B120" s="79" t="s">
        <v>390</v>
      </c>
      <c r="C120" s="80" t="s">
        <v>391</v>
      </c>
      <c r="D120" s="109" t="s">
        <v>122</v>
      </c>
      <c r="E120" s="79" t="str">
        <f ca="1">'เอกสารหมายเลข 1'!G120</f>
        <v/>
      </c>
      <c r="F120" s="214">
        <f>'เอกสารหมายเลข 2'!S120</f>
        <v>4</v>
      </c>
      <c r="G120" s="214" t="str">
        <f t="shared" ref="G120:G123" ca="1" si="8">IF(E120=""," ",IF(E120="N/A","N/A",IF(E120="N/T","N/T",(F120/E120)*100)))</f>
        <v xml:space="preserve"> </v>
      </c>
      <c r="H120" s="214" t="str">
        <f t="shared" ref="H120:H123" ca="1" si="9">IF(G120=""," ",IF(G120="N/A","N/A",IF(G120="N/T","N/T",IF(G120&gt;=90,"G",IF(G120&gt;=70,"Y","R")))))</f>
        <v>G</v>
      </c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</row>
    <row r="121" spans="1:20" ht="21.75">
      <c r="A121" s="127" t="s">
        <v>392</v>
      </c>
      <c r="B121" s="79" t="s">
        <v>393</v>
      </c>
      <c r="C121" s="80" t="s">
        <v>394</v>
      </c>
      <c r="D121" s="109" t="s">
        <v>122</v>
      </c>
      <c r="E121" s="79" t="str">
        <f ca="1">'เอกสารหมายเลข 1'!G121</f>
        <v>N/T</v>
      </c>
      <c r="F121" s="214">
        <f>'เอกสารหมายเลข 2'!S121</f>
        <v>0</v>
      </c>
      <c r="G121" s="214" t="str">
        <f t="shared" ca="1" si="8"/>
        <v>N/T</v>
      </c>
      <c r="H121" s="214" t="str">
        <f t="shared" ca="1" si="9"/>
        <v>N/T</v>
      </c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</row>
    <row r="122" spans="1:20" ht="21.75">
      <c r="A122" s="127" t="s">
        <v>395</v>
      </c>
      <c r="B122" s="79" t="s">
        <v>396</v>
      </c>
      <c r="C122" s="80" t="s">
        <v>397</v>
      </c>
      <c r="D122" s="109" t="s">
        <v>122</v>
      </c>
      <c r="E122" s="79" t="str">
        <f ca="1">'เอกสารหมายเลข 1'!G122</f>
        <v/>
      </c>
      <c r="F122" s="214">
        <f>'เอกสารหมายเลข 2'!S122</f>
        <v>0</v>
      </c>
      <c r="G122" s="214" t="str">
        <f t="shared" ca="1" si="8"/>
        <v xml:space="preserve"> </v>
      </c>
      <c r="H122" s="214" t="str">
        <f t="shared" ca="1" si="9"/>
        <v>G</v>
      </c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</row>
    <row r="123" spans="1:20" ht="21.75">
      <c r="A123" s="128" t="s">
        <v>398</v>
      </c>
      <c r="B123" s="81" t="s">
        <v>399</v>
      </c>
      <c r="C123" s="82" t="s">
        <v>400</v>
      </c>
      <c r="D123" s="110" t="s">
        <v>122</v>
      </c>
      <c r="E123" s="81" t="str">
        <f ca="1">'เอกสารหมายเลข 1'!G123</f>
        <v>N/T</v>
      </c>
      <c r="F123" s="213">
        <f>'เอกสารหมายเลข 2'!S123</f>
        <v>0</v>
      </c>
      <c r="G123" s="213" t="str">
        <f t="shared" ca="1" si="8"/>
        <v>N/T</v>
      </c>
      <c r="H123" s="213" t="str">
        <f t="shared" ca="1" si="9"/>
        <v>N/T</v>
      </c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</row>
    <row r="124" spans="1:20" ht="21.75">
      <c r="A124" s="129" t="s">
        <v>401</v>
      </c>
      <c r="B124" s="181"/>
      <c r="C124" s="181"/>
      <c r="D124" s="181"/>
      <c r="E124" s="181"/>
      <c r="F124" s="226"/>
      <c r="G124" s="226"/>
      <c r="H124" s="227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</row>
    <row r="125" spans="1:20" ht="21.75">
      <c r="A125" s="416" t="s">
        <v>402</v>
      </c>
      <c r="B125" s="94" t="s">
        <v>403</v>
      </c>
      <c r="C125" s="95" t="s">
        <v>404</v>
      </c>
      <c r="D125" s="96" t="s">
        <v>95</v>
      </c>
      <c r="E125" s="94" t="str">
        <f ca="1">'เอกสารหมายเลข 1'!G125</f>
        <v>N/A</v>
      </c>
      <c r="F125" s="175" t="e">
        <f>'เอกสารหมายเลข 2'!S125</f>
        <v>#DIV/0!</v>
      </c>
      <c r="G125" s="214" t="str">
        <f ca="1">IF(E125=""," ",IF(E125="N/A","N/A",IF(E125="N/T","N/T",(F125/E125)*100)))</f>
        <v>N/A</v>
      </c>
      <c r="H125" s="214" t="str">
        <f ca="1">IF(G125=""," ",IF(G125="N/A","N/A",IF(G125="N/T","N/T",IF(G125&gt;=90,"G",IF(G125&gt;=70,"Y","R")))))</f>
        <v>N/A</v>
      </c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</row>
    <row r="126" spans="1:20" ht="21.75">
      <c r="A126" s="392"/>
      <c r="B126" s="183" t="s">
        <v>405</v>
      </c>
      <c r="C126" s="80" t="s">
        <v>406</v>
      </c>
      <c r="D126" s="79" t="s">
        <v>122</v>
      </c>
      <c r="E126" s="217"/>
      <c r="F126" s="106">
        <f>'เอกสารหมายเลข 2'!S126</f>
        <v>0</v>
      </c>
      <c r="G126" s="214"/>
      <c r="H126" s="214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</row>
    <row r="127" spans="1:20" ht="21.75">
      <c r="A127" s="409"/>
      <c r="B127" s="184" t="s">
        <v>407</v>
      </c>
      <c r="C127" s="112" t="s">
        <v>408</v>
      </c>
      <c r="D127" s="111" t="s">
        <v>122</v>
      </c>
      <c r="E127" s="218"/>
      <c r="F127" s="228">
        <f>'เอกสารหมายเลข 2'!N127</f>
        <v>0</v>
      </c>
      <c r="G127" s="213"/>
      <c r="H127" s="213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</row>
    <row r="128" spans="1:20" ht="21.75">
      <c r="A128" s="32" t="s">
        <v>409</v>
      </c>
      <c r="B128" s="161"/>
      <c r="C128" s="161"/>
      <c r="D128" s="161"/>
      <c r="E128" s="161"/>
      <c r="F128" s="229"/>
      <c r="G128" s="229"/>
      <c r="H128" s="230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</row>
    <row r="129" spans="1:20" ht="21.75">
      <c r="A129" s="88" t="s">
        <v>410</v>
      </c>
      <c r="B129" s="89" t="s">
        <v>411</v>
      </c>
      <c r="C129" s="90" t="s">
        <v>412</v>
      </c>
      <c r="D129" s="116" t="s">
        <v>133</v>
      </c>
      <c r="E129" s="89" t="str">
        <f ca="1">'เอกสารหมายเลข 1'!G129</f>
        <v>N/T</v>
      </c>
      <c r="F129" s="172">
        <f>'เอกสารหมายเลข 2'!S129</f>
        <v>0</v>
      </c>
      <c r="G129" s="172" t="str">
        <f t="shared" ref="G129:G131" ca="1" si="10">IF(E129=""," ",IF(E129="N/A","N/A",IF(E129="N/T","N/T",(F129/E129)*100)))</f>
        <v>N/T</v>
      </c>
      <c r="H129" s="172" t="str">
        <f t="shared" ref="H129:H131" ca="1" si="11">IF(G129=""," ",IF(G129="N/A","N/A",IF(G129="N/T","N/T",IF(G129&gt;=90,"G",IF(G129&gt;=70,"Y","R")))))</f>
        <v>N/T</v>
      </c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</row>
    <row r="130" spans="1:20" ht="21.75">
      <c r="A130" s="88" t="s">
        <v>414</v>
      </c>
      <c r="B130" s="89" t="s">
        <v>415</v>
      </c>
      <c r="C130" s="90" t="s">
        <v>135</v>
      </c>
      <c r="D130" s="116" t="s">
        <v>82</v>
      </c>
      <c r="E130" s="89" t="str">
        <f ca="1">'เอกสารหมายเลข 1'!G130</f>
        <v>N/T</v>
      </c>
      <c r="F130" s="172">
        <f>'เอกสารหมายเลข 2'!S130</f>
        <v>0</v>
      </c>
      <c r="G130" s="172" t="str">
        <f t="shared" ca="1" si="10"/>
        <v>N/T</v>
      </c>
      <c r="H130" s="172" t="str">
        <f t="shared" ca="1" si="11"/>
        <v>N/T</v>
      </c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</row>
    <row r="131" spans="1:20" ht="21.75">
      <c r="A131" s="416" t="s">
        <v>416</v>
      </c>
      <c r="B131" s="94" t="s">
        <v>417</v>
      </c>
      <c r="C131" s="95" t="s">
        <v>136</v>
      </c>
      <c r="D131" s="96" t="s">
        <v>95</v>
      </c>
      <c r="E131" s="94">
        <f ca="1">'เอกสารหมายเลข 1'!G131</f>
        <v>100</v>
      </c>
      <c r="F131" s="175">
        <f>'เอกสารหมายเลข 2'!S131</f>
        <v>100</v>
      </c>
      <c r="G131" s="175">
        <f t="shared" ca="1" si="10"/>
        <v>100</v>
      </c>
      <c r="H131" s="175" t="str">
        <f t="shared" ca="1" si="11"/>
        <v>G</v>
      </c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</row>
    <row r="132" spans="1:20" ht="21.75">
      <c r="A132" s="392"/>
      <c r="B132" s="79" t="s">
        <v>418</v>
      </c>
      <c r="C132" s="104" t="s">
        <v>419</v>
      </c>
      <c r="D132" s="105" t="s">
        <v>420</v>
      </c>
      <c r="E132" s="103">
        <f ca="1">'เอกสารหมายเลข 1'!G132</f>
        <v>12</v>
      </c>
      <c r="F132" s="106">
        <f>'เอกสารหมายเลข 2'!S132</f>
        <v>15</v>
      </c>
      <c r="G132" s="106"/>
      <c r="H132" s="10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</row>
    <row r="133" spans="1:20" ht="21.75">
      <c r="A133" s="392"/>
      <c r="B133" s="79" t="s">
        <v>421</v>
      </c>
      <c r="C133" s="80" t="s">
        <v>422</v>
      </c>
      <c r="D133" s="109" t="s">
        <v>420</v>
      </c>
      <c r="E133" s="79">
        <f ca="1">'เอกสารหมายเลข 1'!G133</f>
        <v>11</v>
      </c>
      <c r="F133" s="214">
        <f>'เอกสารหมายเลข 2'!S133</f>
        <v>14</v>
      </c>
      <c r="G133" s="214"/>
      <c r="H133" s="214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</row>
    <row r="134" spans="1:20" ht="21.75">
      <c r="A134" s="392"/>
      <c r="B134" s="79" t="s">
        <v>423</v>
      </c>
      <c r="C134" s="80" t="s">
        <v>424</v>
      </c>
      <c r="D134" s="109" t="s">
        <v>420</v>
      </c>
      <c r="E134" s="79">
        <f ca="1">'เอกสารหมายเลข 1'!G134</f>
        <v>1</v>
      </c>
      <c r="F134" s="214">
        <f>'เอกสารหมายเลข 2'!S134</f>
        <v>1</v>
      </c>
      <c r="G134" s="214"/>
      <c r="H134" s="214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</row>
    <row r="135" spans="1:20" ht="21.75">
      <c r="A135" s="392"/>
      <c r="B135" s="103" t="s">
        <v>425</v>
      </c>
      <c r="C135" s="104" t="s">
        <v>426</v>
      </c>
      <c r="D135" s="105" t="s">
        <v>420</v>
      </c>
      <c r="E135" s="103">
        <f ca="1">'เอกสารหมายเลข 1'!G135</f>
        <v>12</v>
      </c>
      <c r="F135" s="106">
        <f>'เอกสารหมายเลข 2'!S135</f>
        <v>15</v>
      </c>
      <c r="G135" s="106"/>
      <c r="H135" s="10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</row>
    <row r="136" spans="1:20" ht="21.75">
      <c r="A136" s="392"/>
      <c r="B136" s="79" t="s">
        <v>427</v>
      </c>
      <c r="C136" s="80" t="s">
        <v>428</v>
      </c>
      <c r="D136" s="109" t="s">
        <v>420</v>
      </c>
      <c r="E136" s="79">
        <f ca="1">'เอกสารหมายเลข 1'!G136</f>
        <v>11</v>
      </c>
      <c r="F136" s="214">
        <f>'เอกสารหมายเลข 2'!S136</f>
        <v>14</v>
      </c>
      <c r="G136" s="214"/>
      <c r="H136" s="214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</row>
    <row r="137" spans="1:20" ht="21.75">
      <c r="A137" s="409"/>
      <c r="B137" s="111" t="s">
        <v>429</v>
      </c>
      <c r="C137" s="112" t="s">
        <v>430</v>
      </c>
      <c r="D137" s="113" t="s">
        <v>420</v>
      </c>
      <c r="E137" s="111">
        <f ca="1">'เอกสารหมายเลข 1'!G137</f>
        <v>1</v>
      </c>
      <c r="F137" s="222">
        <f>'เอกสารหมายเลข 2'!S137</f>
        <v>1</v>
      </c>
      <c r="G137" s="222"/>
      <c r="H137" s="222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</row>
    <row r="138" spans="1:20" ht="21.75">
      <c r="A138" s="88" t="s">
        <v>431</v>
      </c>
      <c r="B138" s="89" t="s">
        <v>432</v>
      </c>
      <c r="C138" s="90" t="s">
        <v>137</v>
      </c>
      <c r="D138" s="116" t="s">
        <v>102</v>
      </c>
      <c r="E138" s="91">
        <f ca="1">'เอกสารหมายเลข 1'!G138</f>
        <v>18000000</v>
      </c>
      <c r="F138" s="172">
        <f>'เอกสารหมายเลข 2'!S138</f>
        <v>8818935.0399999991</v>
      </c>
      <c r="G138" s="172"/>
      <c r="H138" s="172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</row>
    <row r="139" spans="1:20" ht="21.75">
      <c r="A139" s="88" t="s">
        <v>434</v>
      </c>
      <c r="B139" s="89" t="s">
        <v>435</v>
      </c>
      <c r="C139" s="90" t="s">
        <v>436</v>
      </c>
      <c r="D139" s="116" t="s">
        <v>102</v>
      </c>
      <c r="E139" s="91">
        <f ca="1">'เอกสารหมายเลข 1'!G139</f>
        <v>9000000</v>
      </c>
      <c r="F139" s="172">
        <f>'เอกสารหมายเลข 2'!S139</f>
        <v>0</v>
      </c>
      <c r="G139" s="172">
        <f t="shared" ref="G139:G140" ca="1" si="12">IF(E139=""," ",IF(E139="N/A","N/A",IF(E139="N/T","N/T",(F139/E139)*100)))</f>
        <v>0</v>
      </c>
      <c r="H139" s="172" t="str">
        <f t="shared" ref="H139:H140" ca="1" si="13">IF(G139=""," ",IF(G139="N/A","N/A",IF(G139="N/T","N/T",IF(G139&gt;=90,"G",IF(G139&gt;=70,"Y","R")))))</f>
        <v>R</v>
      </c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</row>
    <row r="140" spans="1:20" ht="21.75">
      <c r="A140" s="88" t="s">
        <v>437</v>
      </c>
      <c r="B140" s="89" t="s">
        <v>438</v>
      </c>
      <c r="C140" s="90" t="s">
        <v>439</v>
      </c>
      <c r="D140" s="116" t="s">
        <v>102</v>
      </c>
      <c r="E140" s="91">
        <f ca="1">'เอกสารหมายเลข 1'!G140</f>
        <v>9000000</v>
      </c>
      <c r="F140" s="172">
        <f>'เอกสารหมายเลข 2'!S140</f>
        <v>8818935.0399999991</v>
      </c>
      <c r="G140" s="172">
        <f t="shared" ca="1" si="12"/>
        <v>97.988167111111096</v>
      </c>
      <c r="H140" s="172" t="str">
        <f t="shared" ca="1" si="13"/>
        <v>G</v>
      </c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</row>
    <row r="141" spans="1:20" ht="21.75">
      <c r="A141" s="32" t="s">
        <v>139</v>
      </c>
      <c r="B141" s="161"/>
      <c r="C141" s="161"/>
      <c r="D141" s="161"/>
      <c r="E141" s="161"/>
      <c r="F141" s="229"/>
      <c r="G141" s="229"/>
      <c r="H141" s="230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</row>
    <row r="142" spans="1:20" ht="21.75">
      <c r="A142" s="185" t="s">
        <v>440</v>
      </c>
      <c r="B142" s="186" t="s">
        <v>441</v>
      </c>
      <c r="C142" s="187" t="s">
        <v>563</v>
      </c>
      <c r="D142" s="188" t="s">
        <v>141</v>
      </c>
      <c r="E142" s="186">
        <f>'เอกสารหมายเลข 1'!G142</f>
        <v>0</v>
      </c>
      <c r="F142" s="231">
        <f>'เอกสารหมายเลข 2'!S142</f>
        <v>0</v>
      </c>
      <c r="G142" s="231"/>
      <c r="H142" s="231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</row>
    <row r="143" spans="1:20" ht="37.5">
      <c r="A143" s="416" t="s">
        <v>442</v>
      </c>
      <c r="B143" s="94" t="s">
        <v>443</v>
      </c>
      <c r="C143" s="95" t="s">
        <v>444</v>
      </c>
      <c r="D143" s="135" t="s">
        <v>445</v>
      </c>
      <c r="E143" s="94" t="str">
        <f>'เอกสารหมายเลข 1'!G143</f>
        <v>ครบ</v>
      </c>
      <c r="F143" s="175" t="str">
        <f>'เอกสารหมายเลข 2'!S143</f>
        <v>ไม่ครบ</v>
      </c>
      <c r="G143" s="175">
        <f>IF(F143="ครบ",100,0)</f>
        <v>0</v>
      </c>
      <c r="H143" s="175" t="str">
        <f>IF(G143=""," ",IF(G143="N/A","N/A",IF(G143="N/T","N/T",IF(G143&gt;=90,"G",IF(G143&gt;=70,"Y","R")))))</f>
        <v>R</v>
      </c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</row>
    <row r="144" spans="1:20" ht="21.75">
      <c r="A144" s="392"/>
      <c r="B144" s="103" t="s">
        <v>447</v>
      </c>
      <c r="C144" s="104" t="s">
        <v>448</v>
      </c>
      <c r="D144" s="105" t="s">
        <v>449</v>
      </c>
      <c r="E144" s="103">
        <f>'เอกสารหมายเลข 1'!G144</f>
        <v>0</v>
      </c>
      <c r="F144" s="106">
        <f>'เอกสารหมายเลข 2'!S144</f>
        <v>0</v>
      </c>
      <c r="G144" s="106"/>
      <c r="H144" s="10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</row>
    <row r="145" spans="1:20" ht="21.75">
      <c r="A145" s="392"/>
      <c r="B145" s="103" t="s">
        <v>450</v>
      </c>
      <c r="C145" s="104" t="s">
        <v>451</v>
      </c>
      <c r="D145" s="105" t="s">
        <v>452</v>
      </c>
      <c r="E145" s="103">
        <f>'เอกสารหมายเลข 1'!G145</f>
        <v>0</v>
      </c>
      <c r="F145" s="106">
        <f>'เอกสารหมายเลข 2'!S145</f>
        <v>0</v>
      </c>
      <c r="G145" s="106"/>
      <c r="H145" s="10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</row>
    <row r="146" spans="1:20" ht="21.75">
      <c r="A146" s="409"/>
      <c r="B146" s="136" t="s">
        <v>453</v>
      </c>
      <c r="C146" s="137" t="s">
        <v>454</v>
      </c>
      <c r="D146" s="138" t="s">
        <v>455</v>
      </c>
      <c r="E146" s="136">
        <f>'เอกสารหมายเลข 1'!G146</f>
        <v>0</v>
      </c>
      <c r="F146" s="228">
        <f>'เอกสารหมายเลข 2'!S146</f>
        <v>0</v>
      </c>
      <c r="G146" s="228"/>
      <c r="H146" s="228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</row>
    <row r="147" spans="1:20" ht="21.75">
      <c r="A147" s="185" t="s">
        <v>456</v>
      </c>
      <c r="B147" s="186" t="s">
        <v>447</v>
      </c>
      <c r="C147" s="187" t="s">
        <v>145</v>
      </c>
      <c r="D147" s="188"/>
      <c r="E147" s="186">
        <f>'เอกสารหมายเลข 1'!G147</f>
        <v>0</v>
      </c>
      <c r="F147" s="231">
        <f>'เอกสารหมายเลข 2'!S147</f>
        <v>0</v>
      </c>
      <c r="G147" s="231"/>
      <c r="H147" s="231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</row>
    <row r="148" spans="1:20" ht="21.75">
      <c r="A148" s="185" t="s">
        <v>458</v>
      </c>
      <c r="B148" s="186" t="s">
        <v>450</v>
      </c>
      <c r="C148" s="187" t="s">
        <v>146</v>
      </c>
      <c r="D148" s="188" t="s">
        <v>84</v>
      </c>
      <c r="E148" s="186">
        <f>'เอกสารหมายเลข 1'!G148</f>
        <v>0</v>
      </c>
      <c r="F148" s="231">
        <f>'เอกสารหมายเลข 2'!S148</f>
        <v>0</v>
      </c>
      <c r="G148" s="231"/>
      <c r="H148" s="231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</row>
    <row r="149" spans="1:20" ht="21.75">
      <c r="A149" s="185" t="s">
        <v>460</v>
      </c>
      <c r="B149" s="186" t="s">
        <v>453</v>
      </c>
      <c r="C149" s="187" t="s">
        <v>147</v>
      </c>
      <c r="D149" s="188" t="s">
        <v>148</v>
      </c>
      <c r="E149" s="186">
        <f>'เอกสารหมายเลข 1'!G149</f>
        <v>0</v>
      </c>
      <c r="F149" s="231">
        <f>'เอกสารหมายเลข 2'!S149</f>
        <v>0</v>
      </c>
      <c r="G149" s="231"/>
      <c r="H149" s="231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</row>
    <row r="150" spans="1:20" ht="21.75">
      <c r="A150" s="185" t="s">
        <v>462</v>
      </c>
      <c r="B150" s="186" t="s">
        <v>457</v>
      </c>
      <c r="C150" s="187" t="s">
        <v>150</v>
      </c>
      <c r="D150" s="188" t="s">
        <v>148</v>
      </c>
      <c r="E150" s="186">
        <f>'เอกสารหมายเลข 1'!G150</f>
        <v>0</v>
      </c>
      <c r="F150" s="231">
        <f>'เอกสารหมายเลข 2'!S150</f>
        <v>0</v>
      </c>
      <c r="G150" s="231"/>
      <c r="H150" s="231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</row>
    <row r="151" spans="1:20" ht="21.75">
      <c r="A151" s="185" t="s">
        <v>464</v>
      </c>
      <c r="B151" s="186" t="s">
        <v>459</v>
      </c>
      <c r="C151" s="187" t="s">
        <v>151</v>
      </c>
      <c r="D151" s="188" t="s">
        <v>95</v>
      </c>
      <c r="E151" s="186">
        <f>'เอกสารหมายเลข 1'!G151</f>
        <v>0</v>
      </c>
      <c r="F151" s="231">
        <f>'เอกสารหมายเลข 2'!S151</f>
        <v>0</v>
      </c>
      <c r="G151" s="231"/>
      <c r="H151" s="231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</row>
    <row r="152" spans="1:20" ht="21.75">
      <c r="A152" s="185" t="s">
        <v>466</v>
      </c>
      <c r="B152" s="186" t="s">
        <v>461</v>
      </c>
      <c r="C152" s="187" t="s">
        <v>468</v>
      </c>
      <c r="D152" s="188" t="s">
        <v>154</v>
      </c>
      <c r="E152" s="186">
        <f>'เอกสารหมายเลข 1'!G152</f>
        <v>0</v>
      </c>
      <c r="F152" s="231">
        <f>'เอกสารหมายเลข 2'!S152</f>
        <v>0</v>
      </c>
      <c r="G152" s="231"/>
      <c r="H152" s="231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</row>
    <row r="153" spans="1:20" ht="21.75">
      <c r="A153" s="185" t="s">
        <v>469</v>
      </c>
      <c r="B153" s="186" t="s">
        <v>463</v>
      </c>
      <c r="C153" s="187" t="s">
        <v>155</v>
      </c>
      <c r="D153" s="188" t="s">
        <v>95</v>
      </c>
      <c r="E153" s="186">
        <f>'เอกสารหมายเลข 1'!G153</f>
        <v>0</v>
      </c>
      <c r="F153" s="231">
        <f>'เอกสารหมายเลข 2'!S153</f>
        <v>0</v>
      </c>
      <c r="G153" s="231"/>
      <c r="H153" s="231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</row>
    <row r="154" spans="1:20" ht="21.75">
      <c r="A154" s="88" t="s">
        <v>156</v>
      </c>
      <c r="B154" s="89" t="s">
        <v>465</v>
      </c>
      <c r="C154" s="90" t="s">
        <v>472</v>
      </c>
      <c r="D154" s="116" t="s">
        <v>95</v>
      </c>
      <c r="E154" s="89">
        <f ca="1">'เอกสารหมายเลข 1'!G154</f>
        <v>100</v>
      </c>
      <c r="F154" s="172">
        <f>'เอกสารหมายเลข 2'!S154</f>
        <v>0</v>
      </c>
      <c r="G154" s="172">
        <f ca="1">IF(E154=""," ",IF(E154="N/A","N/A",IF(E154="N/T","N/T",(F154/E154)*100)))</f>
        <v>0</v>
      </c>
      <c r="H154" s="172" t="str">
        <f ca="1">IF(G154=""," ",IF(G154="N/A","N/A",IF(G154="N/T","N/T",IF(G154&gt;=90,"G",IF(G154&gt;=70,"Y","R")))))</f>
        <v>R</v>
      </c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</row>
    <row r="155" spans="1:20" ht="21.75">
      <c r="A155" s="185" t="s">
        <v>473</v>
      </c>
      <c r="B155" s="186" t="s">
        <v>467</v>
      </c>
      <c r="C155" s="187" t="s">
        <v>158</v>
      </c>
      <c r="D155" s="188" t="s">
        <v>95</v>
      </c>
      <c r="E155" s="186">
        <f>'เอกสารหมายเลข 1'!G155</f>
        <v>0</v>
      </c>
      <c r="F155" s="231">
        <f>'เอกสารหมายเลข 2'!S155</f>
        <v>0</v>
      </c>
      <c r="G155" s="231"/>
      <c r="H155" s="231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</row>
    <row r="156" spans="1:20" ht="21.75">
      <c r="A156" s="122" t="s">
        <v>475</v>
      </c>
      <c r="B156" s="94" t="s">
        <v>470</v>
      </c>
      <c r="C156" s="95" t="s">
        <v>159</v>
      </c>
      <c r="D156" s="189"/>
      <c r="E156" s="139">
        <f>'เอกสารหมายเลข 1'!G156</f>
        <v>0</v>
      </c>
      <c r="F156" s="232">
        <f>'เอกสารหมายเลข 2'!S156</f>
        <v>0</v>
      </c>
      <c r="G156" s="232"/>
      <c r="H156" s="232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</row>
    <row r="157" spans="1:20" ht="21.75">
      <c r="A157" s="418" t="s">
        <v>477</v>
      </c>
      <c r="B157" s="103" t="s">
        <v>471</v>
      </c>
      <c r="C157" s="104" t="s">
        <v>479</v>
      </c>
      <c r="D157" s="105" t="s">
        <v>95</v>
      </c>
      <c r="E157" s="103">
        <f ca="1">'เอกสารหมายเลข 1'!G157</f>
        <v>100</v>
      </c>
      <c r="F157" s="106" t="e">
        <f>'เอกสารหมายเลข 2'!S157</f>
        <v>#DIV/0!</v>
      </c>
      <c r="G157" s="106" t="e">
        <f ca="1">IF(E157=""," ",IF(E157="N/A","N/A",IF(E157="N/T","N/T",(F157/E157)*100)))</f>
        <v>#DIV/0!</v>
      </c>
      <c r="H157" s="106" t="e">
        <f ca="1">IF(G157=""," ",IF(G157="N/A","N/A",IF(G157="N/T","N/T",IF(G157&gt;=90,"G",IF(G157&gt;=70,"Y","R")))))</f>
        <v>#DIV/0!</v>
      </c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</row>
    <row r="158" spans="1:20" ht="21.75">
      <c r="A158" s="392"/>
      <c r="B158" s="79" t="s">
        <v>474</v>
      </c>
      <c r="C158" s="80" t="s">
        <v>481</v>
      </c>
      <c r="D158" s="109" t="s">
        <v>122</v>
      </c>
      <c r="E158" s="79">
        <f>'เอกสารหมายเลข 1'!G158</f>
        <v>0</v>
      </c>
      <c r="F158" s="214">
        <f>'เอกสารหมายเลข 2'!S158</f>
        <v>0</v>
      </c>
      <c r="G158" s="214"/>
      <c r="H158" s="214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</row>
    <row r="159" spans="1:20" ht="21.75">
      <c r="A159" s="419"/>
      <c r="B159" s="79" t="s">
        <v>476</v>
      </c>
      <c r="C159" s="80" t="s">
        <v>483</v>
      </c>
      <c r="D159" s="109" t="s">
        <v>122</v>
      </c>
      <c r="E159" s="79">
        <f>'เอกสารหมายเลข 1'!G159</f>
        <v>0</v>
      </c>
      <c r="F159" s="214">
        <f>'เอกสารหมายเลข 2'!S159</f>
        <v>0</v>
      </c>
      <c r="G159" s="214"/>
      <c r="H159" s="214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</row>
    <row r="160" spans="1:20" ht="21.75">
      <c r="A160" s="418" t="s">
        <v>484</v>
      </c>
      <c r="B160" s="103" t="s">
        <v>478</v>
      </c>
      <c r="C160" s="104" t="s">
        <v>486</v>
      </c>
      <c r="D160" s="105" t="s">
        <v>95</v>
      </c>
      <c r="E160" s="103">
        <f ca="1">'เอกสารหมายเลข 1'!G160</f>
        <v>100</v>
      </c>
      <c r="F160" s="106" t="e">
        <f>'เอกสารหมายเลข 2'!S160</f>
        <v>#DIV/0!</v>
      </c>
      <c r="G160" s="106" t="e">
        <f ca="1">IF(E160=""," ",IF(E160="N/A","N/A",IF(E160="N/T","N/T",(F160/E160)*100)))</f>
        <v>#DIV/0!</v>
      </c>
      <c r="H160" s="106" t="e">
        <f ca="1">IF(G160=""," ",IF(G160="N/A","N/A",IF(G160="N/T","N/T",IF(G160&gt;=90,"G",IF(G160&gt;=70,"Y","R")))))</f>
        <v>#DIV/0!</v>
      </c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</row>
    <row r="161" spans="1:20" ht="21.75">
      <c r="A161" s="392"/>
      <c r="B161" s="79" t="s">
        <v>480</v>
      </c>
      <c r="C161" s="80" t="s">
        <v>488</v>
      </c>
      <c r="D161" s="109" t="s">
        <v>122</v>
      </c>
      <c r="E161" s="79">
        <f>'เอกสารหมายเลข 1'!G161</f>
        <v>0</v>
      </c>
      <c r="F161" s="214">
        <f>'เอกสารหมายเลข 2'!S161</f>
        <v>0</v>
      </c>
      <c r="G161" s="214"/>
      <c r="H161" s="214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</row>
    <row r="162" spans="1:20" ht="21.75">
      <c r="A162" s="409"/>
      <c r="B162" s="111" t="s">
        <v>482</v>
      </c>
      <c r="C162" s="112" t="s">
        <v>490</v>
      </c>
      <c r="D162" s="113" t="s">
        <v>122</v>
      </c>
      <c r="E162" s="111">
        <f>'เอกสารหมายเลข 1'!G162</f>
        <v>0</v>
      </c>
      <c r="F162" s="222">
        <f>'เอกสารหมายเลข 2'!S162</f>
        <v>0</v>
      </c>
      <c r="G162" s="222"/>
      <c r="H162" s="222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</row>
    <row r="163" spans="1:20" ht="21.75">
      <c r="A163" s="190" t="s">
        <v>491</v>
      </c>
      <c r="B163" s="191" t="s">
        <v>485</v>
      </c>
      <c r="C163" s="192" t="s">
        <v>160</v>
      </c>
      <c r="D163" s="193"/>
      <c r="E163" s="191">
        <f>'เอกสารหมายเลข 1'!G163</f>
        <v>0</v>
      </c>
      <c r="F163" s="233">
        <f>'เอกสารหมายเลข 2'!S163</f>
        <v>0</v>
      </c>
      <c r="G163" s="233"/>
      <c r="H163" s="233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</row>
    <row r="164" spans="1:20" ht="21.75">
      <c r="A164" s="194" t="s">
        <v>494</v>
      </c>
      <c r="B164" s="195" t="s">
        <v>487</v>
      </c>
      <c r="C164" s="196" t="s">
        <v>496</v>
      </c>
      <c r="D164" s="197" t="s">
        <v>141</v>
      </c>
      <c r="E164" s="195">
        <f>'เอกสารหมายเลข 1'!G164</f>
        <v>0</v>
      </c>
      <c r="F164" s="234">
        <f>'เอกสารหมายเลข 2'!S164</f>
        <v>0</v>
      </c>
      <c r="G164" s="234"/>
      <c r="H164" s="234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</row>
    <row r="165" spans="1:20" ht="21.75">
      <c r="A165" s="198" t="s">
        <v>497</v>
      </c>
      <c r="B165" s="199" t="s">
        <v>489</v>
      </c>
      <c r="C165" s="200" t="s">
        <v>499</v>
      </c>
      <c r="D165" s="201" t="s">
        <v>141</v>
      </c>
      <c r="E165" s="199">
        <f>'เอกสารหมายเลข 1'!G165</f>
        <v>0</v>
      </c>
      <c r="F165" s="235">
        <f>'เอกสารหมายเลข 2'!S165</f>
        <v>0</v>
      </c>
      <c r="G165" s="235"/>
      <c r="H165" s="235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</row>
    <row r="166" spans="1:20" ht="21.75">
      <c r="A166" s="185" t="s">
        <v>500</v>
      </c>
      <c r="B166" s="186" t="s">
        <v>492</v>
      </c>
      <c r="C166" s="187" t="s">
        <v>162</v>
      </c>
      <c r="D166" s="188" t="s">
        <v>95</v>
      </c>
      <c r="E166" s="186">
        <f>'เอกสารหมายเลข 1'!G166</f>
        <v>0</v>
      </c>
      <c r="F166" s="231">
        <f>'เอกสารหมายเลข 2'!S166</f>
        <v>0</v>
      </c>
      <c r="G166" s="231"/>
      <c r="H166" s="231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</row>
    <row r="167" spans="1:20" ht="21.75">
      <c r="A167" s="122" t="s">
        <v>502</v>
      </c>
      <c r="B167" s="94" t="s">
        <v>495</v>
      </c>
      <c r="C167" s="95" t="s">
        <v>164</v>
      </c>
      <c r="D167" s="189"/>
      <c r="E167" s="139">
        <f>'เอกสารหมายเลข 1'!G167</f>
        <v>0</v>
      </c>
      <c r="F167" s="232">
        <f>'เอกสารหมายเลข 2'!S167</f>
        <v>0</v>
      </c>
      <c r="G167" s="232"/>
      <c r="H167" s="232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</row>
    <row r="168" spans="1:20" ht="21.75">
      <c r="A168" s="154" t="s">
        <v>504</v>
      </c>
      <c r="B168" s="103" t="s">
        <v>498</v>
      </c>
      <c r="C168" s="104" t="s">
        <v>506</v>
      </c>
      <c r="D168" s="105" t="s">
        <v>122</v>
      </c>
      <c r="E168" s="103">
        <f ca="1">'เอกสารหมายเลข 1'!G168</f>
        <v>1</v>
      </c>
      <c r="F168" s="106">
        <f>'เอกสารหมายเลข 2'!S168</f>
        <v>0</v>
      </c>
      <c r="G168" s="106">
        <f t="shared" ref="G168:G169" ca="1" si="14">IF(E168=""," ",IF(E168="N/A","N/A",IF(E168="N/T","N/T",(F168/E168)*100)))</f>
        <v>0</v>
      </c>
      <c r="H168" s="106" t="str">
        <f t="shared" ref="H168:H169" ca="1" si="15">IF(G168=""," ",IF(G168="N/A","N/A",IF(G168="N/T","N/T",IF(G168&gt;=90,"G",IF(G168&gt;=70,"Y","R")))))</f>
        <v>R</v>
      </c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</row>
    <row r="169" spans="1:20" ht="21.75">
      <c r="A169" s="418" t="s">
        <v>507</v>
      </c>
      <c r="B169" s="103" t="s">
        <v>501</v>
      </c>
      <c r="C169" s="104" t="s">
        <v>509</v>
      </c>
      <c r="D169" s="105" t="s">
        <v>95</v>
      </c>
      <c r="E169" s="103">
        <f ca="1">'เอกสารหมายเลข 1'!G169</f>
        <v>8.33</v>
      </c>
      <c r="F169" s="106" t="e">
        <f>'เอกสารหมายเลข 2'!S169</f>
        <v>#DIV/0!</v>
      </c>
      <c r="G169" s="106" t="e">
        <f t="shared" ca="1" si="14"/>
        <v>#DIV/0!</v>
      </c>
      <c r="H169" s="106" t="e">
        <f t="shared" ca="1" si="15"/>
        <v>#DIV/0!</v>
      </c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</row>
    <row r="170" spans="1:20" ht="21.75">
      <c r="A170" s="392"/>
      <c r="B170" s="79" t="s">
        <v>503</v>
      </c>
      <c r="C170" s="80" t="s">
        <v>511</v>
      </c>
      <c r="D170" s="109" t="s">
        <v>122</v>
      </c>
      <c r="E170" s="79">
        <f ca="1">'เอกสารหมายเลข 1'!G170</f>
        <v>3</v>
      </c>
      <c r="F170" s="214">
        <f>'เอกสารหมายเลข 2'!S170</f>
        <v>0</v>
      </c>
      <c r="G170" s="214"/>
      <c r="H170" s="214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</row>
    <row r="171" spans="1:20" ht="21.75">
      <c r="A171" s="419"/>
      <c r="B171" s="79" t="s">
        <v>505</v>
      </c>
      <c r="C171" s="80" t="s">
        <v>513</v>
      </c>
      <c r="D171" s="109" t="s">
        <v>122</v>
      </c>
      <c r="E171" s="79">
        <f ca="1">'เอกสารหมายเลข 1'!G171</f>
        <v>36</v>
      </c>
      <c r="F171" s="214">
        <f>'เอกสารหมายเลข 2'!S171</f>
        <v>0</v>
      </c>
      <c r="G171" s="214"/>
      <c r="H171" s="214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</row>
    <row r="172" spans="1:20" ht="21.75">
      <c r="A172" s="418" t="s">
        <v>514</v>
      </c>
      <c r="B172" s="103" t="s">
        <v>508</v>
      </c>
      <c r="C172" s="104" t="s">
        <v>516</v>
      </c>
      <c r="D172" s="105" t="s">
        <v>95</v>
      </c>
      <c r="E172" s="103">
        <f ca="1">'เอกสารหมายเลข 1'!G172</f>
        <v>36.36</v>
      </c>
      <c r="F172" s="106" t="e">
        <f>'เอกสารหมายเลข 2'!S172</f>
        <v>#DIV/0!</v>
      </c>
      <c r="G172" s="106" t="e">
        <f ca="1">IF(E172=""," ",IF(E172="N/A","N/A",IF(E172="N/T","N/T",(F172/E172)*100)))</f>
        <v>#DIV/0!</v>
      </c>
      <c r="H172" s="106" t="e">
        <f ca="1">IF(G172=""," ",IF(G172="N/A","N/A",IF(G172="N/T","N/T",IF(G172&gt;=90,"G",IF(G172&gt;=70,"Y","R")))))</f>
        <v>#DIV/0!</v>
      </c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</row>
    <row r="173" spans="1:20" ht="21.75">
      <c r="A173" s="392"/>
      <c r="B173" s="79" t="s">
        <v>510</v>
      </c>
      <c r="C173" s="80" t="s">
        <v>518</v>
      </c>
      <c r="D173" s="109" t="s">
        <v>122</v>
      </c>
      <c r="E173" s="79">
        <f ca="1">'เอกสารหมายเลข 1'!G173</f>
        <v>4</v>
      </c>
      <c r="F173" s="214">
        <f>'เอกสารหมายเลข 2'!S173</f>
        <v>0</v>
      </c>
      <c r="G173" s="214"/>
      <c r="H173" s="214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</row>
    <row r="174" spans="1:20" ht="21.75">
      <c r="A174" s="409"/>
      <c r="B174" s="111" t="s">
        <v>512</v>
      </c>
      <c r="C174" s="112" t="s">
        <v>520</v>
      </c>
      <c r="D174" s="113" t="s">
        <v>122</v>
      </c>
      <c r="E174" s="111">
        <f ca="1">'เอกสารหมายเลข 1'!G174</f>
        <v>11</v>
      </c>
      <c r="F174" s="222">
        <f>'เอกสารหมายเลข 2'!S174</f>
        <v>0</v>
      </c>
      <c r="G174" s="222"/>
      <c r="H174" s="222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</row>
    <row r="175" spans="1:20" ht="21.75">
      <c r="A175" s="88" t="s">
        <v>521</v>
      </c>
      <c r="B175" s="89" t="s">
        <v>515</v>
      </c>
      <c r="C175" s="90" t="s">
        <v>167</v>
      </c>
      <c r="D175" s="116" t="s">
        <v>102</v>
      </c>
      <c r="E175" s="89" t="str">
        <f ca="1">'เอกสารหมายเลข 1'!G175</f>
        <v>เป็นบวก</v>
      </c>
      <c r="F175" s="172" t="str">
        <f>'เอกสารหมายเลข 2'!S175</f>
        <v>เป็นบวก</v>
      </c>
      <c r="G175" s="172">
        <f t="shared" ref="G175:G176" si="16">IF(F175="เป็นบวก",100,0)</f>
        <v>100</v>
      </c>
      <c r="H175" s="172" t="str">
        <f t="shared" ref="H175:H179" si="17">IF(G175=""," ",IF(G175="N/A","N/A",IF(G175="N/T","N/T",IF(G175&gt;=90,"G",IF(G175&gt;=70,"Y","R")))))</f>
        <v>G</v>
      </c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</row>
    <row r="176" spans="1:20" ht="21.75">
      <c r="A176" s="88" t="s">
        <v>523</v>
      </c>
      <c r="B176" s="89" t="s">
        <v>517</v>
      </c>
      <c r="C176" s="90" t="s">
        <v>169</v>
      </c>
      <c r="D176" s="116" t="s">
        <v>102</v>
      </c>
      <c r="E176" s="89" t="str">
        <f ca="1">'เอกสารหมายเลข 1'!G176</f>
        <v>เป็นบวก</v>
      </c>
      <c r="F176" s="172" t="str">
        <f>'เอกสารหมายเลข 2'!S176</f>
        <v>เป็นบวก</v>
      </c>
      <c r="G176" s="172">
        <f t="shared" si="16"/>
        <v>100</v>
      </c>
      <c r="H176" s="172" t="str">
        <f t="shared" si="17"/>
        <v>G</v>
      </c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</row>
    <row r="177" spans="1:20" ht="21.75">
      <c r="A177" s="88" t="s">
        <v>525</v>
      </c>
      <c r="B177" s="89" t="s">
        <v>519</v>
      </c>
      <c r="C177" s="90" t="s">
        <v>170</v>
      </c>
      <c r="D177" s="116" t="s">
        <v>95</v>
      </c>
      <c r="E177" s="89">
        <f ca="1">'เอกสารหมายเลข 1'!G177</f>
        <v>10</v>
      </c>
      <c r="F177" s="172">
        <f>'เอกสารหมายเลข 2'!S177</f>
        <v>17.91</v>
      </c>
      <c r="G177" s="172">
        <f t="shared" ref="G177:G179" ca="1" si="18">IF(E177=""," ",IF(E177="N/A","N/A",IF(E177="N/T","N/T",(F177/E177)*100)))</f>
        <v>179.1</v>
      </c>
      <c r="H177" s="172" t="str">
        <f t="shared" ca="1" si="17"/>
        <v>G</v>
      </c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</row>
    <row r="178" spans="1:20" ht="21.75">
      <c r="A178" s="88" t="s">
        <v>527</v>
      </c>
      <c r="B178" s="89" t="s">
        <v>522</v>
      </c>
      <c r="C178" s="90" t="s">
        <v>171</v>
      </c>
      <c r="D178" s="116" t="s">
        <v>95</v>
      </c>
      <c r="E178" s="89">
        <f ca="1">'เอกสารหมายเลข 1'!G178</f>
        <v>15</v>
      </c>
      <c r="F178" s="172">
        <f>'เอกสารหมายเลข 2'!S178</f>
        <v>17.55</v>
      </c>
      <c r="G178" s="172">
        <f t="shared" ca="1" si="18"/>
        <v>117.00000000000001</v>
      </c>
      <c r="H178" s="172" t="str">
        <f t="shared" ca="1" si="17"/>
        <v>G</v>
      </c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</row>
    <row r="179" spans="1:20" ht="21.75">
      <c r="A179" s="421" t="s">
        <v>529</v>
      </c>
      <c r="B179" s="94" t="s">
        <v>524</v>
      </c>
      <c r="C179" s="95" t="s">
        <v>172</v>
      </c>
      <c r="D179" s="96" t="s">
        <v>95</v>
      </c>
      <c r="E179" s="94">
        <f ca="1">'เอกสารหมายเลข 1'!G179</f>
        <v>100</v>
      </c>
      <c r="F179" s="106" t="e">
        <f>'เอกสารหมายเลข 2'!S179</f>
        <v>#DIV/0!</v>
      </c>
      <c r="G179" s="106" t="e">
        <f t="shared" ca="1" si="18"/>
        <v>#DIV/0!</v>
      </c>
      <c r="H179" s="106" t="e">
        <f t="shared" ca="1" si="17"/>
        <v>#DIV/0!</v>
      </c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</row>
    <row r="180" spans="1:20" ht="21.75">
      <c r="A180" s="392"/>
      <c r="B180" s="79" t="s">
        <v>526</v>
      </c>
      <c r="C180" s="80" t="s">
        <v>532</v>
      </c>
      <c r="D180" s="109" t="s">
        <v>533</v>
      </c>
      <c r="E180" s="79">
        <f ca="1">'เอกสารหมายเลข 1'!G180</f>
        <v>15</v>
      </c>
      <c r="F180" s="214">
        <f>'เอกสารหมายเลข 2'!S180</f>
        <v>0</v>
      </c>
      <c r="G180" s="214"/>
      <c r="H180" s="214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</row>
    <row r="181" spans="1:20" ht="21.75">
      <c r="A181" s="409"/>
      <c r="B181" s="111" t="s">
        <v>528</v>
      </c>
      <c r="C181" s="112" t="s">
        <v>535</v>
      </c>
      <c r="D181" s="113" t="s">
        <v>533</v>
      </c>
      <c r="E181" s="111">
        <f ca="1">'เอกสารหมายเลข 1'!G181</f>
        <v>15</v>
      </c>
      <c r="F181" s="222">
        <f>'เอกสารหมายเลข 2'!S181</f>
        <v>0</v>
      </c>
      <c r="G181" s="222"/>
      <c r="H181" s="222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</row>
    <row r="182" spans="1:20" ht="21.75">
      <c r="A182" s="93" t="s">
        <v>536</v>
      </c>
      <c r="B182" s="33" t="s">
        <v>530</v>
      </c>
      <c r="C182" s="155" t="s">
        <v>174</v>
      </c>
      <c r="D182" s="156" t="s">
        <v>15</v>
      </c>
      <c r="E182" s="33">
        <f ca="1">'เอกสารหมายเลข 1'!G182</f>
        <v>1</v>
      </c>
      <c r="F182" s="202">
        <f>'เอกสารหมายเลข 2'!S182</f>
        <v>2</v>
      </c>
      <c r="G182" s="202">
        <f ca="1">IF(E182=""," ",IF(E182="N/A","N/A",IF(E182="N/T","N/T",(F182/E182)*100)))</f>
        <v>200</v>
      </c>
      <c r="H182" s="202" t="str">
        <f ca="1">IF(G182=""," ",IF(G182="N/A","N/A",IF(G182="N/T","N/T",IF(G182&gt;=90,"G",IF(G182&gt;=70,"Y","R")))))</f>
        <v>G</v>
      </c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</row>
    <row r="183" spans="1:20" ht="21.75">
      <c r="A183" s="416" t="s">
        <v>538</v>
      </c>
      <c r="B183" s="94" t="s">
        <v>531</v>
      </c>
      <c r="C183" s="95" t="s">
        <v>175</v>
      </c>
      <c r="D183" s="189"/>
      <c r="E183" s="139">
        <f>'เอกสารหมายเลข 1'!G183</f>
        <v>0</v>
      </c>
      <c r="F183" s="232">
        <f>'เอกสารหมายเลข 2'!S183</f>
        <v>0</v>
      </c>
      <c r="G183" s="232"/>
      <c r="H183" s="232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</row>
    <row r="184" spans="1:20" ht="21.75">
      <c r="A184" s="392"/>
      <c r="B184" s="103" t="s">
        <v>534</v>
      </c>
      <c r="C184" s="104" t="s">
        <v>541</v>
      </c>
      <c r="D184" s="105"/>
      <c r="E184" s="124" t="str">
        <f ca="1">'เอกสารหมายเลข 1'!G184</f>
        <v>เพิ่มขึ้นอย่างน้อย 
 1 Band ย่อย</v>
      </c>
      <c r="F184" s="225">
        <f>'เอกสารหมายเลข 2'!S184</f>
        <v>0</v>
      </c>
      <c r="G184" s="225"/>
      <c r="H184" s="225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</row>
    <row r="185" spans="1:20" ht="21.75">
      <c r="A185" s="409"/>
      <c r="B185" s="124" t="s">
        <v>537</v>
      </c>
      <c r="C185" s="125" t="s">
        <v>543</v>
      </c>
      <c r="D185" s="126"/>
      <c r="E185" s="77" t="str">
        <f ca="1">'เอกสารหมายเลข 1'!G185</f>
        <v>เพิ่มขึ้นอย่างน้อย 
 1 Band ย่อย</v>
      </c>
      <c r="F185" s="101">
        <f>'เอกสารหมายเลข 2'!S185</f>
        <v>0</v>
      </c>
      <c r="G185" s="101"/>
      <c r="H185" s="101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</row>
    <row r="186" spans="1:20" ht="21.75">
      <c r="A186" s="88" t="s">
        <v>544</v>
      </c>
      <c r="B186" s="89" t="s">
        <v>539</v>
      </c>
      <c r="C186" s="90" t="s">
        <v>546</v>
      </c>
      <c r="D186" s="116" t="s">
        <v>15</v>
      </c>
      <c r="E186" s="61">
        <f ca="1">'เอกสารหมายเลข 1'!G186</f>
        <v>2</v>
      </c>
      <c r="F186" s="236">
        <f>'เอกสารหมายเลข 2'!S186</f>
        <v>2</v>
      </c>
      <c r="G186" s="236">
        <f ca="1">IF(E186=""," ",IF(E186="N/A","N/A",IF(E186="N/T","N/T",(F186/E186)*100)))</f>
        <v>100</v>
      </c>
      <c r="H186" s="236" t="str">
        <f ca="1">IF(G186=""," ",IF(G186="N/A","N/A",IF(G186="N/T","N/T",IF(G186&gt;=90,"G",IF(G186&gt;=70,"Y","R")))))</f>
        <v>G</v>
      </c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</row>
    <row r="187" spans="1:20" ht="21.7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</row>
    <row r="188" spans="1:20" ht="21.7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</row>
    <row r="189" spans="1:20" ht="21.75">
      <c r="A189" s="166"/>
      <c r="B189" s="166"/>
      <c r="C189" s="469" t="s">
        <v>570</v>
      </c>
      <c r="D189" s="384"/>
      <c r="E189" s="384"/>
      <c r="F189" s="384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</row>
    <row r="190" spans="1:20" ht="21.75">
      <c r="A190" s="166"/>
      <c r="B190" s="166"/>
      <c r="C190" s="469" t="s">
        <v>571</v>
      </c>
      <c r="D190" s="384"/>
      <c r="E190" s="384"/>
      <c r="F190" s="384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</row>
    <row r="191" spans="1:20" ht="21.75">
      <c r="A191" s="166"/>
      <c r="B191" s="166"/>
      <c r="C191" s="469" t="s">
        <v>572</v>
      </c>
      <c r="D191" s="384"/>
      <c r="E191" s="384"/>
      <c r="F191" s="384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</row>
    <row r="192" spans="1:20" ht="21.75">
      <c r="A192" s="166"/>
      <c r="B192" s="166"/>
      <c r="C192" s="469" t="s">
        <v>573</v>
      </c>
      <c r="D192" s="384"/>
      <c r="E192" s="384"/>
      <c r="F192" s="384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</row>
    <row r="193" spans="1:20" ht="21.75">
      <c r="A193" s="166"/>
      <c r="B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</row>
    <row r="194" spans="1:20" ht="21.75">
      <c r="A194" s="166"/>
      <c r="B194" s="166"/>
      <c r="C194" s="470" t="s">
        <v>585</v>
      </c>
      <c r="D194" s="384"/>
      <c r="E194" s="384"/>
      <c r="F194" s="384"/>
      <c r="G194" s="203">
        <f ca="1">G195+G196+G197</f>
        <v>45</v>
      </c>
      <c r="H194" s="166" t="s">
        <v>20</v>
      </c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</row>
    <row r="195" spans="1:20" ht="21.75">
      <c r="A195" s="166"/>
      <c r="B195" s="166"/>
      <c r="C195" s="166"/>
      <c r="D195" s="166"/>
      <c r="E195" s="166"/>
      <c r="F195" s="204"/>
      <c r="G195" s="203">
        <f ca="1">COUNTIF(H9:H186,"G")</f>
        <v>19</v>
      </c>
      <c r="H195" s="166" t="s">
        <v>20</v>
      </c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</row>
    <row r="196" spans="1:20" ht="21.75">
      <c r="A196" s="166"/>
      <c r="B196" s="166"/>
      <c r="C196" s="166"/>
      <c r="D196" s="166"/>
      <c r="E196" s="166"/>
      <c r="F196" s="205"/>
      <c r="G196" s="206">
        <f ca="1">COUNTIF(H9:H186,"Y")</f>
        <v>1</v>
      </c>
      <c r="H196" s="166" t="s">
        <v>20</v>
      </c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</row>
    <row r="197" spans="1:20" ht="21.75">
      <c r="A197" s="166"/>
      <c r="B197" s="166"/>
      <c r="C197" s="166"/>
      <c r="D197" s="166"/>
      <c r="E197" s="166"/>
      <c r="F197" s="207"/>
      <c r="G197" s="206">
        <f ca="1">COUNTIF(H9:H186,"R")</f>
        <v>25</v>
      </c>
      <c r="H197" s="166" t="s">
        <v>20</v>
      </c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</row>
    <row r="198" spans="1:20" ht="21.75">
      <c r="A198" s="166"/>
      <c r="B198" s="166"/>
      <c r="C198" s="166"/>
      <c r="D198" s="166"/>
      <c r="E198" s="166"/>
      <c r="F198" s="208" t="s">
        <v>575</v>
      </c>
      <c r="G198" s="206">
        <f ca="1">COUNTIF(H9:H186,"N/T")</f>
        <v>4</v>
      </c>
      <c r="H198" s="166" t="s">
        <v>20</v>
      </c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</row>
    <row r="199" spans="1:20" ht="21.75">
      <c r="A199" s="166"/>
      <c r="B199" s="166"/>
      <c r="C199" s="166"/>
      <c r="D199" s="166"/>
      <c r="E199" s="166"/>
      <c r="F199" s="208" t="s">
        <v>576</v>
      </c>
      <c r="G199" s="203">
        <f ca="1">COUNTIF(H9:H186,"N/A")</f>
        <v>11</v>
      </c>
      <c r="H199" s="166" t="s">
        <v>20</v>
      </c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</row>
    <row r="200" spans="1:20" ht="21.7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</row>
    <row r="201" spans="1:20" ht="21.7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</row>
    <row r="202" spans="1:20" ht="21.7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</row>
    <row r="203" spans="1:20" ht="21.7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</row>
    <row r="204" spans="1:20" ht="21.7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</row>
    <row r="205" spans="1:20" ht="21.7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</row>
    <row r="206" spans="1:20" ht="21.7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</row>
    <row r="207" spans="1:20" ht="21.7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</row>
    <row r="208" spans="1:20" ht="21.7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</row>
    <row r="209" spans="1:20" ht="21.7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</row>
    <row r="210" spans="1:20" ht="21.7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</row>
    <row r="211" spans="1:20" ht="21.7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</row>
    <row r="212" spans="1:20" ht="21.7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</row>
    <row r="213" spans="1:20" ht="21.7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</row>
    <row r="214" spans="1:20" ht="21.7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</row>
    <row r="215" spans="1:20" ht="21.7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</row>
    <row r="216" spans="1:20" ht="21.7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</row>
    <row r="217" spans="1:20" ht="21.7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</row>
    <row r="218" spans="1:20" ht="21.7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</row>
    <row r="219" spans="1:20" ht="21.7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</row>
    <row r="220" spans="1:20" ht="21.7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</row>
    <row r="221" spans="1:20" ht="21.7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</row>
    <row r="222" spans="1:20" ht="21.7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</row>
    <row r="223" spans="1:20" ht="21.7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</row>
    <row r="224" spans="1:20" ht="21.7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</row>
    <row r="225" spans="1:20" ht="21.7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</row>
    <row r="226" spans="1:20" ht="21.7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</row>
    <row r="227" spans="1:20" ht="21.7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</row>
    <row r="228" spans="1:20" ht="21.7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</row>
    <row r="229" spans="1:20" ht="21.7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</row>
    <row r="230" spans="1:20" ht="21.7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</row>
    <row r="231" spans="1:20" ht="21.7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</row>
    <row r="232" spans="1:20" ht="21.7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</row>
    <row r="233" spans="1:20" ht="21.7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</row>
    <row r="234" spans="1:20" ht="21.7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</row>
    <row r="235" spans="1:20" ht="21.7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</row>
    <row r="236" spans="1:20" ht="21.7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</row>
    <row r="237" spans="1:20" ht="21.7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</row>
    <row r="238" spans="1:20" ht="21.7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</row>
    <row r="239" spans="1:20" ht="21.7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</row>
    <row r="240" spans="1:20" ht="21.7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</row>
    <row r="241" spans="1:20" ht="21.7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</row>
    <row r="242" spans="1:20" ht="21.7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</row>
    <row r="243" spans="1:20" ht="21.7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</row>
    <row r="244" spans="1:20" ht="21.7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</row>
    <row r="245" spans="1:20" ht="21.7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</row>
    <row r="246" spans="1:20" ht="21.7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</row>
    <row r="247" spans="1:20" ht="21.7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</row>
    <row r="248" spans="1:20" ht="21.7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</row>
    <row r="249" spans="1:20" ht="21.7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</row>
    <row r="250" spans="1:20" ht="21.7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</row>
    <row r="251" spans="1:20" ht="21.7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</row>
    <row r="252" spans="1:20" ht="21.7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</row>
    <row r="253" spans="1:20" ht="21.7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</row>
    <row r="254" spans="1:20" ht="21.7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</row>
    <row r="255" spans="1:20" ht="21.7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</row>
    <row r="256" spans="1:20" ht="21.7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</row>
    <row r="257" spans="1:20" ht="21.7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</row>
    <row r="258" spans="1:20" ht="21.7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</row>
    <row r="259" spans="1:20" ht="21.7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</row>
    <row r="260" spans="1:20" ht="21.7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</row>
    <row r="261" spans="1:20" ht="21.7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</row>
    <row r="262" spans="1:20" ht="21.7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</row>
    <row r="263" spans="1:20" ht="21.7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</row>
    <row r="264" spans="1:20" ht="21.7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</row>
    <row r="265" spans="1:20" ht="21.7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</row>
    <row r="266" spans="1:20" ht="21.7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</row>
    <row r="267" spans="1:20" ht="21.7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</row>
    <row r="268" spans="1:20" ht="21.7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</row>
    <row r="269" spans="1:20" ht="21.7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</row>
    <row r="270" spans="1:20" ht="21.7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</row>
    <row r="271" spans="1:20" ht="21.7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</row>
    <row r="272" spans="1:20" ht="21.7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</row>
    <row r="273" spans="1:20" ht="21.7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</row>
    <row r="274" spans="1:20" ht="21.7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</row>
    <row r="275" spans="1:20" ht="21.7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</row>
    <row r="276" spans="1:20" ht="21.7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</row>
    <row r="277" spans="1:20" ht="21.7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</row>
    <row r="278" spans="1:20" ht="21.7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</row>
    <row r="279" spans="1:20" ht="21.7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</row>
    <row r="280" spans="1:20" ht="21.7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</row>
    <row r="281" spans="1:20" ht="21.7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</row>
    <row r="282" spans="1:20" ht="21.7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</row>
    <row r="283" spans="1:20" ht="21.7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</row>
    <row r="284" spans="1:20" ht="21.7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</row>
    <row r="285" spans="1:20" ht="21.7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</row>
    <row r="286" spans="1:20" ht="21.7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</row>
    <row r="287" spans="1:20" ht="21.7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</row>
    <row r="288" spans="1:20" ht="21.7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</row>
    <row r="289" spans="1:20" ht="21.7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</row>
    <row r="290" spans="1:20" ht="21.7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</row>
    <row r="291" spans="1:20" ht="21.7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</row>
    <row r="292" spans="1:20" ht="21.7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</row>
    <row r="293" spans="1:20" ht="21.7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</row>
    <row r="294" spans="1:20" ht="21.7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</row>
    <row r="295" spans="1:20" ht="21.7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</row>
    <row r="296" spans="1:20" ht="21.7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</row>
    <row r="297" spans="1:20" ht="21.7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</row>
    <row r="298" spans="1:20" ht="21.7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</row>
    <row r="299" spans="1:20" ht="21.7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</row>
    <row r="300" spans="1:20" ht="21.7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</row>
    <row r="301" spans="1:20" ht="21.7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</row>
    <row r="302" spans="1:20" ht="21.7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</row>
    <row r="303" spans="1:20" ht="21.7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</row>
    <row r="304" spans="1:20" ht="21.7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</row>
    <row r="305" spans="1:20" ht="21.7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</row>
    <row r="306" spans="1:20" ht="21.7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</row>
    <row r="307" spans="1:20" ht="21.7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</row>
    <row r="308" spans="1:20" ht="21.7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</row>
    <row r="309" spans="1:20" ht="21.7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</row>
    <row r="310" spans="1:20" ht="21.7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</row>
    <row r="311" spans="1:20" ht="21.7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</row>
    <row r="312" spans="1:20" ht="21.7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</row>
    <row r="313" spans="1:20" ht="21.7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</row>
    <row r="314" spans="1:20" ht="21.7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</row>
    <row r="315" spans="1:20" ht="21.7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</row>
    <row r="316" spans="1:20" ht="21.7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</row>
    <row r="317" spans="1:20" ht="21.7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</row>
    <row r="318" spans="1:20" ht="21.7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</row>
    <row r="319" spans="1:20" ht="21.7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</row>
    <row r="320" spans="1:20" ht="21.7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</row>
    <row r="321" spans="1:20" ht="21.7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</row>
    <row r="322" spans="1:20" ht="21.7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</row>
    <row r="323" spans="1:20" ht="21.7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</row>
    <row r="324" spans="1:20" ht="21.7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</row>
    <row r="325" spans="1:20" ht="21.7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</row>
    <row r="326" spans="1:20" ht="21.7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</row>
    <row r="327" spans="1:20" ht="21.7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</row>
    <row r="328" spans="1:20" ht="21.7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</row>
    <row r="329" spans="1:20" ht="21.7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</row>
    <row r="330" spans="1:20" ht="21.7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</row>
    <row r="331" spans="1:20" ht="21.7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</row>
    <row r="332" spans="1:20" ht="21.7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</row>
    <row r="333" spans="1:20" ht="21.7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</row>
    <row r="334" spans="1:20" ht="21.7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</row>
    <row r="335" spans="1:20" ht="21.7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</row>
    <row r="336" spans="1:20" ht="21.7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</row>
    <row r="337" spans="1:20" ht="21.7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</row>
    <row r="338" spans="1:20" ht="21.7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</row>
    <row r="339" spans="1:20" ht="21.7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</row>
    <row r="340" spans="1:20" ht="21.7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</row>
    <row r="341" spans="1:20" ht="21.7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</row>
    <row r="342" spans="1:20" ht="21.7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</row>
    <row r="343" spans="1:20" ht="21.7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</row>
    <row r="344" spans="1:20" ht="21.7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1:20" ht="21.7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1:20" ht="21.7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1:20" ht="21.7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1:20" ht="21.7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1:20" ht="21.7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1:20" ht="21.7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1:20" ht="21.7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1:20" ht="21.7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1:20" ht="21.7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1:20" ht="21.7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1:20" ht="21.7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1:20" ht="21.7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1:20" ht="21.7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1:20" ht="21.7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1:20" ht="21.7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1:20" ht="21.7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1:20" ht="21.7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1:20" ht="21.7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1:20" ht="21.7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1:20" ht="21.7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1:20" ht="21.7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1:20" ht="21.7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1:20" ht="21.7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1:20" ht="21.7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1:20" ht="21.7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1:20" ht="21.7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1:20" ht="21.7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1:20" ht="21.7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1:20" ht="21.7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1:20" ht="21.7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1:20" ht="21.7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1:20" ht="21.7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1:20" ht="21.7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1:20" ht="21.7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1:20" ht="21.7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1:20" ht="21.7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1:20" ht="21.7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1:20" ht="21.75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1:20" ht="21.75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1:20" ht="21.75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1:20" ht="21.75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1:20" ht="21.75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1:20" ht="21.75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1:20" ht="21.75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1:20" ht="21.75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1:20" ht="21.75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1:20" ht="21.75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1:20" ht="21.75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1:20" ht="21.75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1:20" ht="21.7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1:20" ht="21.75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1:20" ht="21.75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1:20" ht="21.75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1:20" ht="21.75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1:20" ht="21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1:20" ht="21.7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1:20" ht="21.75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1:20" ht="21.75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1:20" ht="21.75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1:20" ht="21.75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1:20" ht="21.75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1:20" ht="21.75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1:20" ht="21.75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1:20" ht="21.75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1:20" ht="21.75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1:20" ht="21.75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1:20" ht="21.75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1:20" ht="21.75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1:20" ht="21.75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1:20" ht="21.75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1:20" ht="21.75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1:20" ht="21.75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1:20" ht="21.75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1:20" ht="21.75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1:20" ht="21.75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1:20" ht="21.75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1:20" ht="21.75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1:20" ht="21.7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1:20" ht="21.75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1:20" ht="21.75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1:20" ht="21.75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1:20" ht="21.75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1:20" ht="21.75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1:20" ht="21.75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1:20" ht="21.75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1:20" ht="21.75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1:20" ht="21.75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1:20" ht="21.75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1:20" ht="21.75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1:20" ht="21.75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1:20" ht="21.7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1:20" ht="21.7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1:20" ht="21.75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1:20" ht="21.75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1:20" ht="21.75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1:20" ht="21.75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1:20" ht="21.75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1:20" ht="21.75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1:20" ht="21.75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1:20" ht="21.75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1:20" ht="21.75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1:20" ht="21.75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1:20" ht="21.75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1:20" ht="21.75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1:20" ht="21.75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1:20" ht="21.75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1:20" ht="21.7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1:20" ht="21.7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1:20" ht="21.7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1:20" ht="21.7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1:20" ht="21.7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1:20" ht="21.7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1:20" ht="21.7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1:20" ht="21.7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1:20" ht="21.7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1:20" ht="21.7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1:20" ht="21.7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1:20" ht="21.7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1:20" ht="21.7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1:20" ht="21.7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  <row r="465" spans="1:20" ht="21.7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</row>
    <row r="466" spans="1:20" ht="21.7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</row>
    <row r="467" spans="1:20" ht="21.7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</row>
    <row r="468" spans="1:20" ht="21.7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</row>
    <row r="469" spans="1:20" ht="21.7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</row>
    <row r="470" spans="1:20" ht="21.7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</row>
    <row r="471" spans="1:20" ht="21.7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</row>
    <row r="472" spans="1:20" ht="21.7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</row>
    <row r="473" spans="1:20" ht="21.7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</row>
    <row r="474" spans="1:20" ht="21.7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</row>
    <row r="475" spans="1:20" ht="21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</row>
    <row r="476" spans="1:20" ht="21.7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</row>
    <row r="477" spans="1:20" ht="21.7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</row>
    <row r="478" spans="1:20" ht="21.7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</row>
    <row r="479" spans="1:20" ht="21.7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</row>
    <row r="480" spans="1:20" ht="21.7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</row>
    <row r="481" spans="1:20" ht="21.7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</row>
    <row r="482" spans="1:20" ht="21.7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</row>
    <row r="483" spans="1:20" ht="21.7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</row>
    <row r="484" spans="1:20" ht="21.7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</row>
    <row r="485" spans="1:20" ht="21.7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</row>
    <row r="486" spans="1:20" ht="21.7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</row>
    <row r="487" spans="1:20" ht="21.7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</row>
    <row r="488" spans="1:20" ht="21.7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</row>
    <row r="489" spans="1:20" ht="21.7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</row>
    <row r="490" spans="1:20" ht="21.7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ht="21.7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ht="21.7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ht="21.7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ht="21.7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ht="21.7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ht="21.7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ht="21.7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ht="21.7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ht="21.7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ht="21.7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ht="21.7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ht="21.7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ht="21.7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ht="21.7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ht="21.7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ht="21.7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ht="21.7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ht="21.7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ht="21.7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ht="21.7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ht="21.7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ht="21.7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ht="21.7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ht="21.7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ht="21.7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ht="21.7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ht="21.7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ht="21.7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ht="21.7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ht="21.7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ht="21.7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ht="21.7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ht="21.7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ht="21.7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ht="21.7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ht="21.7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ht="21.7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ht="21.7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ht="21.7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ht="21.7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ht="21.7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ht="21.7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ht="21.7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ht="21.7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ht="21.7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ht="21.7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ht="21.7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ht="21.7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ht="21.7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ht="21.7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ht="21.7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ht="21.7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ht="21.7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ht="21.7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ht="21.7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ht="21.7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ht="21.7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ht="21.7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ht="21.7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ht="21.7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ht="21.7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ht="21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ht="21.7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ht="21.7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ht="21.7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ht="21.7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ht="21.7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ht="21.7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ht="21.7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ht="21.7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ht="21.7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ht="21.7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ht="21.7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ht="21.7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ht="21.7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ht="21.7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ht="21.7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ht="21.7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ht="21.7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ht="21.7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ht="21.7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ht="21.7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ht="21.7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ht="21.7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ht="21.7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ht="21.7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ht="21.7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ht="21.7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ht="21.7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ht="21.7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ht="21.7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ht="21.7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ht="21.7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ht="21.7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ht="21.7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ht="21.7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ht="21.7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ht="21.7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ht="21.7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ht="21.7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ht="21.7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ht="21.7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ht="21.7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ht="21.7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ht="21.7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ht="21.7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ht="21.7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ht="21.7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ht="21.7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ht="21.7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ht="21.7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ht="21.7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ht="21.7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ht="21.7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ht="21.7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ht="21.7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ht="21.7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ht="21.7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ht="21.7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ht="21.7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ht="21.7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ht="21.7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ht="21.7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ht="21.7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ht="21.7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ht="21.7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ht="21.7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ht="21.7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ht="21.7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ht="21.7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ht="21.7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ht="21.7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ht="21.7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ht="21.7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ht="21.7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ht="21.7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ht="21.7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ht="21.7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ht="21.7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ht="21.7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ht="21.7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ht="21.7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ht="21.7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ht="21.7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ht="21.7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ht="21.7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ht="21.7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ht="21.7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ht="21.7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ht="21.7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ht="21.7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ht="21.7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ht="21.7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ht="21.7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ht="21.7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ht="21.7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ht="21.7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ht="21.7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ht="21.7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ht="21.7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ht="21.7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ht="21.7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ht="21.7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ht="21.7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ht="21.7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ht="21.7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ht="21.7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ht="21.7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ht="21.7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ht="21.7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ht="21.7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ht="21.7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ht="21.7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ht="21.7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ht="21.7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ht="21.7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ht="21.7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ht="21.7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ht="21.7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ht="21.7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ht="21.7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ht="21.7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ht="21.7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ht="21.7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ht="21.7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ht="21.7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ht="21.7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ht="21.7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ht="21.7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ht="21.7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ht="21.7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ht="21.7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ht="21.7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ht="21.7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ht="21.7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ht="21.7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ht="21.7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ht="21.7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ht="21.7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ht="21.7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ht="21.7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ht="21.7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ht="21.7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ht="21.7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ht="21.7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ht="21.7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ht="21.7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ht="21.7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ht="21.7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ht="21.7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ht="21.7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ht="21.7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ht="21.7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ht="21.7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ht="21.7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ht="21.7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ht="21.7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ht="21.7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ht="21.7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ht="21.7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ht="21.7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ht="21.7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ht="21.7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ht="21.7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ht="21.7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ht="21.7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ht="21.7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ht="21.7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ht="21.7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ht="21.7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ht="21.7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ht="21.7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ht="21.7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ht="21.7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ht="21.7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ht="21.7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ht="21.7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ht="21.7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ht="21.7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ht="21.7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ht="21.7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ht="21.7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ht="21.7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ht="21.7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ht="21.7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ht="21.7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ht="21.7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ht="21.7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ht="21.7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ht="21.7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ht="21.7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ht="21.7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ht="21.7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ht="21.7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ht="21.7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ht="21.7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ht="21.7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ht="21.7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ht="21.7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ht="21.7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ht="21.7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ht="21.7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ht="21.7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ht="21.7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ht="21.7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ht="21.7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ht="21.7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ht="21.7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ht="21.7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ht="21.7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ht="21.7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ht="21.7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ht="21.7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ht="21.7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ht="21.7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ht="21.7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ht="21.7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ht="21.7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ht="21.7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ht="21.7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ht="21.7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ht="21.7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ht="21.7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ht="21.7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ht="21.7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ht="21.7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ht="21.7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ht="21.7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ht="21.7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ht="21.7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ht="21.7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ht="21.7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ht="21.7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ht="21.7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ht="21.7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ht="21.7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ht="21.7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ht="21.7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ht="21.7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ht="21.7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ht="21.7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ht="21.7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ht="21.7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ht="21.7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ht="21.7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ht="21.7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ht="21.7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ht="21.7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ht="21.7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ht="21.7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ht="21.7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ht="21.7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ht="21.7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ht="21.7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ht="21.7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ht="21.7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ht="21.7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ht="21.7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ht="21.7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ht="21.7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ht="21.7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ht="21.7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ht="21.7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ht="21.7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ht="21.7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ht="21.7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ht="21.7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ht="21.7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ht="21.7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ht="21.7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ht="21.7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ht="21.7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</sheetData>
  <mergeCells count="56">
    <mergeCell ref="A9:A11"/>
    <mergeCell ref="D9:D11"/>
    <mergeCell ref="A125:A127"/>
    <mergeCell ref="A131:A137"/>
    <mergeCell ref="A143:A146"/>
    <mergeCell ref="A98:A100"/>
    <mergeCell ref="A103:A105"/>
    <mergeCell ref="A108:A110"/>
    <mergeCell ref="A111:A113"/>
    <mergeCell ref="A115:A118"/>
    <mergeCell ref="A12:A14"/>
    <mergeCell ref="D12:D14"/>
    <mergeCell ref="A15:A17"/>
    <mergeCell ref="A18:A20"/>
    <mergeCell ref="A21:A23"/>
    <mergeCell ref="D21:D23"/>
    <mergeCell ref="F1:H1"/>
    <mergeCell ref="A2:F2"/>
    <mergeCell ref="D6:D7"/>
    <mergeCell ref="E6:E7"/>
    <mergeCell ref="F6:F7"/>
    <mergeCell ref="G6:G7"/>
    <mergeCell ref="H6:H7"/>
    <mergeCell ref="A6:C7"/>
    <mergeCell ref="D15:D17"/>
    <mergeCell ref="D18:D20"/>
    <mergeCell ref="A24:A26"/>
    <mergeCell ref="D24:D26"/>
    <mergeCell ref="A27:A29"/>
    <mergeCell ref="D27:D29"/>
    <mergeCell ref="D30:D32"/>
    <mergeCell ref="A30:A32"/>
    <mergeCell ref="A33:A35"/>
    <mergeCell ref="A39:A41"/>
    <mergeCell ref="A43:A48"/>
    <mergeCell ref="A49:A57"/>
    <mergeCell ref="A59:A64"/>
    <mergeCell ref="A65:A73"/>
    <mergeCell ref="A74:A78"/>
    <mergeCell ref="A79:A81"/>
    <mergeCell ref="A83:A85"/>
    <mergeCell ref="A86:A88"/>
    <mergeCell ref="C191:F191"/>
    <mergeCell ref="C192:F192"/>
    <mergeCell ref="C194:F194"/>
    <mergeCell ref="A89:A91"/>
    <mergeCell ref="A92:A94"/>
    <mergeCell ref="A95:A97"/>
    <mergeCell ref="C189:F189"/>
    <mergeCell ref="C190:F190"/>
    <mergeCell ref="A169:A171"/>
    <mergeCell ref="A172:A174"/>
    <mergeCell ref="A179:A181"/>
    <mergeCell ref="A183:A185"/>
    <mergeCell ref="A157:A159"/>
    <mergeCell ref="A160:A162"/>
  </mergeCells>
  <conditionalFormatting sqref="H9:H30 H33 H36:H37 H39 H43 H49 H59 H65 H74 H79 H83 H86 H89 H92 H95 H98 H101 H103 H106 H108 H111 H114:H115 H120:H123 H125:H127 H129:H131 H139:H140 H143 H154 H157 H160 H168:H169 H172 H175:H179 H182 H186">
    <cfRule type="cellIs" dxfId="5" priority="1" operator="equal">
      <formula>"G"</formula>
    </cfRule>
    <cfRule type="cellIs" dxfId="4" priority="2" operator="equal">
      <formula>"R"</formula>
    </cfRule>
    <cfRule type="cellIs" dxfId="3" priority="3" operator="equal">
      <formula>"Y"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822"/>
  <sheetViews>
    <sheetView workbookViewId="0"/>
  </sheetViews>
  <sheetFormatPr defaultColWidth="12.5703125" defaultRowHeight="15.75" customHeight="1"/>
  <cols>
    <col min="1" max="1" width="7.42578125" customWidth="1"/>
    <col min="3" max="3" width="55.140625" customWidth="1"/>
    <col min="5" max="5" width="15" customWidth="1"/>
    <col min="6" max="6" width="18.5703125" customWidth="1"/>
    <col min="7" max="7" width="15.42578125" customWidth="1"/>
    <col min="8" max="8" width="15.5703125" customWidth="1"/>
  </cols>
  <sheetData>
    <row r="1" spans="1:20" ht="21.75">
      <c r="A1" s="165"/>
      <c r="B1" s="69"/>
      <c r="F1" s="422" t="s">
        <v>583</v>
      </c>
      <c r="G1" s="402"/>
      <c r="H1" s="403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23.25">
      <c r="A2" s="405" t="s">
        <v>566</v>
      </c>
      <c r="B2" s="384"/>
      <c r="C2" s="384"/>
      <c r="D2" s="384"/>
      <c r="E2" s="384"/>
      <c r="F2" s="384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23.25">
      <c r="A3" s="72"/>
      <c r="B3" s="72" t="s">
        <v>84</v>
      </c>
      <c r="C3" s="167" t="str">
        <f>'เอกสารหมายเลข 1'!C3</f>
        <v>สถาบันโภชนาการ</v>
      </c>
      <c r="D3" s="75"/>
      <c r="E3" s="75"/>
      <c r="F3" s="7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21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21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2.5" customHeight="1">
      <c r="A6" s="426" t="s">
        <v>57</v>
      </c>
      <c r="B6" s="400"/>
      <c r="C6" s="397"/>
      <c r="D6" s="424" t="s">
        <v>21</v>
      </c>
      <c r="E6" s="425" t="s">
        <v>182</v>
      </c>
      <c r="F6" s="408" t="s">
        <v>584</v>
      </c>
      <c r="G6" s="408" t="s">
        <v>568</v>
      </c>
      <c r="H6" s="408" t="s">
        <v>569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ht="30.75" customHeight="1">
      <c r="A7" s="427"/>
      <c r="B7" s="413"/>
      <c r="C7" s="414"/>
      <c r="D7" s="409"/>
      <c r="E7" s="409"/>
      <c r="F7" s="409"/>
      <c r="G7" s="409"/>
      <c r="H7" s="409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</row>
    <row r="8" spans="1:20" ht="21.75">
      <c r="A8" s="32" t="s">
        <v>80</v>
      </c>
      <c r="B8" s="161"/>
      <c r="C8" s="161"/>
      <c r="D8" s="161"/>
      <c r="E8" s="161"/>
      <c r="F8" s="161"/>
      <c r="G8" s="161"/>
      <c r="H8" s="161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0" ht="21.75">
      <c r="A9" s="416" t="s">
        <v>183</v>
      </c>
      <c r="B9" s="89" t="s">
        <v>184</v>
      </c>
      <c r="C9" s="90" t="s">
        <v>81</v>
      </c>
      <c r="D9" s="415" t="s">
        <v>82</v>
      </c>
      <c r="E9" s="89">
        <f ca="1">'เอกสารหมายเลข 1'!G9</f>
        <v>70</v>
      </c>
      <c r="F9" s="89">
        <f>'เอกสารหมายเลข 2'!V9</f>
        <v>94</v>
      </c>
      <c r="G9" s="172">
        <f t="shared" ref="G9:G30" ca="1" si="0">IF(E9=""," ",IF(E9="N/A","N/A",IF(E9="N/T","N/T",(F9/E9)*100)))</f>
        <v>134.28571428571428</v>
      </c>
      <c r="H9" s="89" t="str">
        <f t="shared" ref="H9:H30" ca="1" si="1">IF(G9=""," ",IF(G9="N/A","N/A",IF(G9="N/T","N/T",IF(G9&gt;=90,"G",IF(G9&gt;=70,"Y","R")))))</f>
        <v>G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</row>
    <row r="10" spans="1:20" ht="21.75" hidden="1">
      <c r="A10" s="392"/>
      <c r="B10" s="168" t="s">
        <v>185</v>
      </c>
      <c r="C10" s="169" t="s">
        <v>186</v>
      </c>
      <c r="D10" s="392"/>
      <c r="E10" s="168">
        <f ca="1">'เอกสารหมายเลข 1'!G11</f>
        <v>20</v>
      </c>
      <c r="F10" s="168">
        <f>'เอกสารหมายเลข 2'!S10</f>
        <v>0</v>
      </c>
      <c r="G10" s="209">
        <f t="shared" ca="1" si="0"/>
        <v>0</v>
      </c>
      <c r="H10" s="168" t="str">
        <f t="shared" ca="1" si="1"/>
        <v>R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</row>
    <row r="11" spans="1:20" ht="21.75" hidden="1">
      <c r="A11" s="409"/>
      <c r="B11" s="168" t="s">
        <v>187</v>
      </c>
      <c r="C11" s="169" t="s">
        <v>188</v>
      </c>
      <c r="D11" s="409"/>
      <c r="E11" s="168">
        <f ca="1">'เอกสารหมายเลข 1'!G12</f>
        <v>55</v>
      </c>
      <c r="F11" s="168">
        <f>'เอกสารหมายเลข 2'!S11</f>
        <v>0</v>
      </c>
      <c r="G11" s="209">
        <f t="shared" ca="1" si="0"/>
        <v>0</v>
      </c>
      <c r="H11" s="168" t="str">
        <f t="shared" ca="1" si="1"/>
        <v>R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1:20" ht="21.75">
      <c r="A12" s="416" t="s">
        <v>189</v>
      </c>
      <c r="B12" s="89" t="s">
        <v>190</v>
      </c>
      <c r="C12" s="90" t="s">
        <v>86</v>
      </c>
      <c r="D12" s="415" t="s">
        <v>82</v>
      </c>
      <c r="E12" s="89">
        <f ca="1">'เอกสารหมายเลข 1'!G12</f>
        <v>55</v>
      </c>
      <c r="F12" s="89">
        <f>'เอกสารหมายเลข 2'!V12</f>
        <v>81</v>
      </c>
      <c r="G12" s="172">
        <f t="shared" ca="1" si="0"/>
        <v>147.27272727272725</v>
      </c>
      <c r="H12" s="89" t="str">
        <f t="shared" ca="1" si="1"/>
        <v>G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0" ht="21.75" hidden="1">
      <c r="A13" s="392"/>
      <c r="B13" s="168" t="s">
        <v>191</v>
      </c>
      <c r="C13" s="169" t="s">
        <v>186</v>
      </c>
      <c r="D13" s="392"/>
      <c r="E13" s="168">
        <f ca="1">'เอกสารหมายเลข 1'!G13</f>
        <v>40</v>
      </c>
      <c r="F13" s="168">
        <f>'เอกสารหมายเลข 2'!S13</f>
        <v>0</v>
      </c>
      <c r="G13" s="209">
        <f t="shared" ca="1" si="0"/>
        <v>0</v>
      </c>
      <c r="H13" s="168" t="str">
        <f t="shared" ca="1" si="1"/>
        <v>R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1:20" ht="21.75" hidden="1">
      <c r="A14" s="409"/>
      <c r="B14" s="168" t="s">
        <v>192</v>
      </c>
      <c r="C14" s="169" t="s">
        <v>188</v>
      </c>
      <c r="D14" s="409"/>
      <c r="E14" s="168">
        <f ca="1">'เอกสารหมายเลข 1'!G14</f>
        <v>15</v>
      </c>
      <c r="F14" s="168">
        <f>'เอกสารหมายเลข 2'!S14</f>
        <v>0</v>
      </c>
      <c r="G14" s="209">
        <f t="shared" ca="1" si="0"/>
        <v>0</v>
      </c>
      <c r="H14" s="168" t="str">
        <f t="shared" ca="1" si="1"/>
        <v>R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1:20" ht="21.75">
      <c r="A15" s="416" t="s">
        <v>193</v>
      </c>
      <c r="B15" s="89" t="s">
        <v>194</v>
      </c>
      <c r="C15" s="90" t="s">
        <v>87</v>
      </c>
      <c r="D15" s="415" t="s">
        <v>84</v>
      </c>
      <c r="E15" s="77">
        <f ca="1">'เอกสารหมายเลข 1'!G15</f>
        <v>1.5</v>
      </c>
      <c r="F15" s="172">
        <f>'เอกสารหมายเลข 2'!V15</f>
        <v>2.3142857142857145</v>
      </c>
      <c r="G15" s="172">
        <f t="shared" ca="1" si="0"/>
        <v>154.28571428571431</v>
      </c>
      <c r="H15" s="89" t="str">
        <f t="shared" ca="1" si="1"/>
        <v>G</v>
      </c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1:20" ht="21.75" hidden="1">
      <c r="A16" s="392"/>
      <c r="B16" s="168" t="s">
        <v>195</v>
      </c>
      <c r="C16" s="169" t="s">
        <v>186</v>
      </c>
      <c r="D16" s="392"/>
      <c r="E16" s="79" t="str">
        <f ca="1">'เอกสารหมายเลข 1'!G16</f>
        <v/>
      </c>
      <c r="F16" s="210">
        <f>'เอกสารหมายเลข 2'!S16</f>
        <v>0</v>
      </c>
      <c r="G16" s="211" t="str">
        <f t="shared" ca="1" si="0"/>
        <v xml:space="preserve"> </v>
      </c>
      <c r="H16" s="89" t="str">
        <f t="shared" ca="1" si="1"/>
        <v>G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20" ht="21.75" hidden="1">
      <c r="A17" s="409"/>
      <c r="B17" s="168" t="s">
        <v>196</v>
      </c>
      <c r="C17" s="169" t="s">
        <v>188</v>
      </c>
      <c r="D17" s="409"/>
      <c r="E17" s="81" t="str">
        <f ca="1">'เอกสารหมายเลข 1'!G17</f>
        <v/>
      </c>
      <c r="F17" s="210">
        <f>'เอกสารหมายเลข 2'!S17</f>
        <v>0</v>
      </c>
      <c r="G17" s="211" t="str">
        <f t="shared" ca="1" si="0"/>
        <v xml:space="preserve"> </v>
      </c>
      <c r="H17" s="89" t="str">
        <f t="shared" ca="1" si="1"/>
        <v>G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</row>
    <row r="18" spans="1:20" ht="21.75">
      <c r="A18" s="416" t="s">
        <v>197</v>
      </c>
      <c r="B18" s="89" t="s">
        <v>198</v>
      </c>
      <c r="C18" s="90" t="s">
        <v>89</v>
      </c>
      <c r="D18" s="415" t="s">
        <v>82</v>
      </c>
      <c r="E18" s="89">
        <f ca="1">'เอกสารหมายเลข 1'!G18</f>
        <v>15</v>
      </c>
      <c r="F18" s="89">
        <f>'เอกสารหมายเลข 2'!V18</f>
        <v>33</v>
      </c>
      <c r="G18" s="172">
        <f t="shared" ca="1" si="0"/>
        <v>220.00000000000003</v>
      </c>
      <c r="H18" s="89" t="str">
        <f t="shared" ca="1" si="1"/>
        <v>G</v>
      </c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1:20" ht="21.75" hidden="1">
      <c r="A19" s="392"/>
      <c r="B19" s="168" t="s">
        <v>199</v>
      </c>
      <c r="C19" s="169" t="s">
        <v>186</v>
      </c>
      <c r="D19" s="392"/>
      <c r="E19" s="168">
        <f ca="1">'เอกสารหมายเลข 1'!G19</f>
        <v>12</v>
      </c>
      <c r="F19" s="168">
        <f>'เอกสารหมายเลข 2'!S19</f>
        <v>0</v>
      </c>
      <c r="G19" s="209">
        <f t="shared" ca="1" si="0"/>
        <v>0</v>
      </c>
      <c r="H19" s="168" t="str">
        <f t="shared" ca="1" si="1"/>
        <v>R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</row>
    <row r="20" spans="1:20" ht="21.75" hidden="1">
      <c r="A20" s="409"/>
      <c r="B20" s="168" t="s">
        <v>200</v>
      </c>
      <c r="C20" s="169" t="s">
        <v>188</v>
      </c>
      <c r="D20" s="409"/>
      <c r="E20" s="168">
        <f ca="1">'เอกสารหมายเลข 1'!G20</f>
        <v>3</v>
      </c>
      <c r="F20" s="168">
        <f>'เอกสารหมายเลข 2'!S20</f>
        <v>0</v>
      </c>
      <c r="G20" s="209">
        <f t="shared" ca="1" si="0"/>
        <v>0</v>
      </c>
      <c r="H20" s="168" t="str">
        <f t="shared" ca="1" si="1"/>
        <v>R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</row>
    <row r="21" spans="1:20" ht="21.75">
      <c r="A21" s="416" t="s">
        <v>201</v>
      </c>
      <c r="B21" s="89" t="s">
        <v>202</v>
      </c>
      <c r="C21" s="90" t="s">
        <v>90</v>
      </c>
      <c r="D21" s="415" t="s">
        <v>82</v>
      </c>
      <c r="E21" s="89">
        <f ca="1">'เอกสารหมายเลข 1'!G21</f>
        <v>2</v>
      </c>
      <c r="F21" s="89">
        <f>'เอกสารหมายเลข 2'!V21</f>
        <v>1</v>
      </c>
      <c r="G21" s="172">
        <f t="shared" ca="1" si="0"/>
        <v>50</v>
      </c>
      <c r="H21" s="89" t="str">
        <f t="shared" ca="1" si="1"/>
        <v>R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  <row r="22" spans="1:20" ht="21.75" hidden="1">
      <c r="A22" s="392"/>
      <c r="B22" s="168" t="s">
        <v>203</v>
      </c>
      <c r="C22" s="169" t="s">
        <v>186</v>
      </c>
      <c r="D22" s="392"/>
      <c r="E22" s="168">
        <f ca="1">'เอกสารหมายเลข 1'!G22</f>
        <v>2</v>
      </c>
      <c r="F22" s="168">
        <f>'เอกสารหมายเลข 2'!S22</f>
        <v>0</v>
      </c>
      <c r="G22" s="209">
        <f t="shared" ca="1" si="0"/>
        <v>0</v>
      </c>
      <c r="H22" s="168" t="str">
        <f t="shared" ca="1" si="1"/>
        <v>R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</row>
    <row r="23" spans="1:20" ht="21.75" hidden="1">
      <c r="A23" s="409"/>
      <c r="B23" s="168" t="s">
        <v>204</v>
      </c>
      <c r="C23" s="169" t="s">
        <v>188</v>
      </c>
      <c r="D23" s="409"/>
      <c r="E23" s="168">
        <f ca="1">'เอกสารหมายเลข 1'!G23</f>
        <v>0</v>
      </c>
      <c r="F23" s="168">
        <f>'เอกสารหมายเลข 2'!S23</f>
        <v>0</v>
      </c>
      <c r="G23" s="209" t="e">
        <f t="shared" ca="1" si="0"/>
        <v>#DIV/0!</v>
      </c>
      <c r="H23" s="168" t="e">
        <f t="shared" ca="1" si="1"/>
        <v>#DIV/0!</v>
      </c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1:20" ht="21.75">
      <c r="A24" s="416" t="s">
        <v>205</v>
      </c>
      <c r="B24" s="89" t="s">
        <v>206</v>
      </c>
      <c r="C24" s="90" t="s">
        <v>91</v>
      </c>
      <c r="D24" s="415" t="s">
        <v>82</v>
      </c>
      <c r="E24" s="89">
        <f ca="1">'เอกสารหมายเลข 1'!G24</f>
        <v>40</v>
      </c>
      <c r="F24" s="89">
        <f>'เอกสารหมายเลข 2'!V24</f>
        <v>42</v>
      </c>
      <c r="G24" s="172">
        <f t="shared" ca="1" si="0"/>
        <v>105</v>
      </c>
      <c r="H24" s="89" t="str">
        <f t="shared" ca="1" si="1"/>
        <v>G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</row>
    <row r="25" spans="1:20" ht="21.75" hidden="1">
      <c r="A25" s="392"/>
      <c r="B25" s="168" t="s">
        <v>207</v>
      </c>
      <c r="C25" s="169" t="s">
        <v>186</v>
      </c>
      <c r="D25" s="392"/>
      <c r="E25" s="168">
        <f ca="1">'เอกสารหมายเลข 1'!G25</f>
        <v>30</v>
      </c>
      <c r="F25" s="168">
        <f>'เอกสารหมายเลข 2'!S25</f>
        <v>0</v>
      </c>
      <c r="G25" s="209">
        <f t="shared" ca="1" si="0"/>
        <v>0</v>
      </c>
      <c r="H25" s="168" t="str">
        <f t="shared" ca="1" si="1"/>
        <v>R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1:20" ht="21.75" hidden="1">
      <c r="A26" s="409"/>
      <c r="B26" s="168" t="s">
        <v>208</v>
      </c>
      <c r="C26" s="169" t="s">
        <v>188</v>
      </c>
      <c r="D26" s="409"/>
      <c r="E26" s="168">
        <f ca="1">'เอกสารหมายเลข 1'!G26</f>
        <v>10</v>
      </c>
      <c r="F26" s="168">
        <f>'เอกสารหมายเลข 2'!S26</f>
        <v>0</v>
      </c>
      <c r="G26" s="209">
        <f t="shared" ca="1" si="0"/>
        <v>0</v>
      </c>
      <c r="H26" s="168" t="str">
        <f t="shared" ca="1" si="1"/>
        <v>R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</row>
    <row r="27" spans="1:20" ht="21.75">
      <c r="A27" s="416" t="s">
        <v>209</v>
      </c>
      <c r="B27" s="89" t="s">
        <v>210</v>
      </c>
      <c r="C27" s="90" t="s">
        <v>92</v>
      </c>
      <c r="D27" s="415" t="s">
        <v>82</v>
      </c>
      <c r="E27" s="89">
        <f ca="1">'เอกสารหมายเลข 1'!G27</f>
        <v>3</v>
      </c>
      <c r="F27" s="89">
        <f>'เอกสารหมายเลข 2'!V27</f>
        <v>1</v>
      </c>
      <c r="G27" s="172">
        <f t="shared" ca="1" si="0"/>
        <v>33.333333333333329</v>
      </c>
      <c r="H27" s="89" t="str">
        <f t="shared" ca="1" si="1"/>
        <v>R</v>
      </c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20" ht="21.75" hidden="1">
      <c r="A28" s="392"/>
      <c r="B28" s="168" t="s">
        <v>211</v>
      </c>
      <c r="C28" s="169" t="s">
        <v>186</v>
      </c>
      <c r="D28" s="392"/>
      <c r="E28" s="168">
        <f ca="1">'เอกสารหมายเลข 1'!G28</f>
        <v>2</v>
      </c>
      <c r="F28" s="168">
        <f>'เอกสารหมายเลข 2'!S28</f>
        <v>0</v>
      </c>
      <c r="G28" s="209">
        <f t="shared" ca="1" si="0"/>
        <v>0</v>
      </c>
      <c r="H28" s="168" t="str">
        <f t="shared" ca="1" si="1"/>
        <v>R</v>
      </c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1:20" ht="21.75" hidden="1">
      <c r="A29" s="409"/>
      <c r="B29" s="168" t="s">
        <v>212</v>
      </c>
      <c r="C29" s="169" t="s">
        <v>188</v>
      </c>
      <c r="D29" s="409"/>
      <c r="E29" s="168">
        <f ca="1">'เอกสารหมายเลข 1'!G29</f>
        <v>1</v>
      </c>
      <c r="F29" s="168">
        <f>'เอกสารหมายเลข 2'!S29</f>
        <v>0</v>
      </c>
      <c r="G29" s="209">
        <f t="shared" ca="1" si="0"/>
        <v>0</v>
      </c>
      <c r="H29" s="168" t="str">
        <f t="shared" ca="1" si="1"/>
        <v>R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20" ht="21.75">
      <c r="A30" s="416" t="s">
        <v>213</v>
      </c>
      <c r="B30" s="89" t="s">
        <v>214</v>
      </c>
      <c r="C30" s="90" t="s">
        <v>93</v>
      </c>
      <c r="D30" s="415" t="s">
        <v>82</v>
      </c>
      <c r="E30" s="89">
        <f ca="1">'เอกสารหมายเลข 1'!G30</f>
        <v>60</v>
      </c>
      <c r="F30" s="89">
        <f>'เอกสารหมายเลข 2'!V30</f>
        <v>55</v>
      </c>
      <c r="G30" s="172">
        <f t="shared" ca="1" si="0"/>
        <v>91.666666666666657</v>
      </c>
      <c r="H30" s="89" t="str">
        <f t="shared" ca="1" si="1"/>
        <v>G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20" ht="21.75" hidden="1">
      <c r="A31" s="392"/>
      <c r="B31" s="168" t="s">
        <v>215</v>
      </c>
      <c r="C31" s="169" t="s">
        <v>186</v>
      </c>
      <c r="D31" s="392"/>
      <c r="E31" s="84">
        <f ca="1">'เอกสารหมายเลข 1'!G31</f>
        <v>50</v>
      </c>
      <c r="F31" s="84">
        <f>'เอกสารหมายเลข 2'!S31</f>
        <v>0</v>
      </c>
      <c r="G31" s="212"/>
      <c r="H31" s="84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ht="21.75" hidden="1">
      <c r="A32" s="409"/>
      <c r="B32" s="168" t="s">
        <v>216</v>
      </c>
      <c r="C32" s="169" t="s">
        <v>188</v>
      </c>
      <c r="D32" s="409"/>
      <c r="E32" s="81">
        <f ca="1">'เอกสารหมายเลข 1'!G32</f>
        <v>10</v>
      </c>
      <c r="F32" s="81">
        <f>'เอกสารหมายเลข 2'!S32</f>
        <v>0</v>
      </c>
      <c r="G32" s="213"/>
      <c r="H32" s="81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0" ht="21.75">
      <c r="A33" s="420" t="s">
        <v>217</v>
      </c>
      <c r="B33" s="77" t="s">
        <v>218</v>
      </c>
      <c r="C33" s="83" t="s">
        <v>94</v>
      </c>
      <c r="D33" s="38" t="s">
        <v>95</v>
      </c>
      <c r="E33" s="77">
        <f ca="1">'เอกสารหมายเลข 1'!G33</f>
        <v>5</v>
      </c>
      <c r="F33" s="101">
        <f>'เอกสารหมายเลข 2'!S33</f>
        <v>31.428571428571427</v>
      </c>
      <c r="G33" s="101">
        <f ca="1">IF(E33=""," ",IF(E33="N/A","N/A",IF(E33="N/T","N/T",(F33/E33)*100)))</f>
        <v>628.57142857142856</v>
      </c>
      <c r="H33" s="101" t="str">
        <f ca="1">IF(G33=""," ",IF(G33="N/A","N/A",IF(G33="N/T","N/T",IF(G33&gt;=90,"G",IF(G33&gt;=70,"Y","R")))))</f>
        <v>G</v>
      </c>
      <c r="I33" s="166"/>
      <c r="J33" s="166"/>
      <c r="K33" s="166"/>
      <c r="L33" s="171"/>
      <c r="M33" s="166"/>
      <c r="N33" s="166"/>
      <c r="O33" s="166"/>
      <c r="P33" s="166"/>
      <c r="Q33" s="166"/>
      <c r="R33" s="166"/>
      <c r="S33" s="166"/>
      <c r="T33" s="166"/>
    </row>
    <row r="34" spans="1:20" ht="21.75">
      <c r="A34" s="392"/>
      <c r="B34" s="84" t="s">
        <v>219</v>
      </c>
      <c r="C34" s="80" t="s">
        <v>220</v>
      </c>
      <c r="D34" s="79" t="s">
        <v>122</v>
      </c>
      <c r="E34" s="79" t="str">
        <f ca="1">'เอกสารหมายเลข 1'!G34</f>
        <v/>
      </c>
      <c r="F34" s="79">
        <f>'เอกสารหมายเลข 2'!S34</f>
        <v>11</v>
      </c>
      <c r="G34" s="214"/>
      <c r="H34" s="79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1:20" ht="21.75">
      <c r="A35" s="409"/>
      <c r="B35" s="85" t="s">
        <v>221</v>
      </c>
      <c r="C35" s="82" t="s">
        <v>222</v>
      </c>
      <c r="D35" s="81" t="s">
        <v>223</v>
      </c>
      <c r="E35" s="81" t="str">
        <f ca="1">'เอกสารหมายเลข 1'!G35</f>
        <v/>
      </c>
      <c r="F35" s="81">
        <f>'เอกสารหมายเลข 2'!S35</f>
        <v>35</v>
      </c>
      <c r="G35" s="213"/>
      <c r="H35" s="81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:20" ht="21.75">
      <c r="A36" s="88" t="s">
        <v>97</v>
      </c>
      <c r="B36" s="89" t="s">
        <v>224</v>
      </c>
      <c r="C36" s="90" t="s">
        <v>98</v>
      </c>
      <c r="D36" s="89" t="s">
        <v>99</v>
      </c>
      <c r="E36" s="89">
        <f ca="1">'เอกสารหมายเลข 1'!G36</f>
        <v>2</v>
      </c>
      <c r="F36" s="89">
        <f>'เอกสารหมายเลข 2'!S36</f>
        <v>0</v>
      </c>
      <c r="G36" s="172">
        <f t="shared" ref="G36:G37" ca="1" si="2">IF(E36=""," ",IF(E36="N/A","N/A",IF(E36="N/T","N/T",(F36/E36)*100)))</f>
        <v>0</v>
      </c>
      <c r="H36" s="89" t="str">
        <f t="shared" ref="H36:H37" ca="1" si="3">IF(G36=""," ",IF(G36="N/A","N/A",IF(G36="N/T","N/T",IF(G36&gt;=90,"G",IF(G36&gt;=70,"Y","R")))))</f>
        <v>R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:20" ht="21.75">
      <c r="A37" s="88" t="s">
        <v>225</v>
      </c>
      <c r="B37" s="89" t="s">
        <v>226</v>
      </c>
      <c r="C37" s="90" t="s">
        <v>101</v>
      </c>
      <c r="D37" s="89" t="s">
        <v>102</v>
      </c>
      <c r="E37" s="91">
        <f ca="1">'เอกสารหมายเลข 1'!G37</f>
        <v>300000</v>
      </c>
      <c r="F37" s="89">
        <f>'เอกสารหมายเลข 2'!S37</f>
        <v>0</v>
      </c>
      <c r="G37" s="172">
        <f t="shared" ca="1" si="2"/>
        <v>0</v>
      </c>
      <c r="H37" s="89" t="str">
        <f t="shared" ca="1" si="3"/>
        <v>R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1:20" ht="21.75">
      <c r="A38" s="92" t="s">
        <v>103</v>
      </c>
      <c r="B38" s="173"/>
      <c r="C38" s="173"/>
      <c r="D38" s="173"/>
      <c r="E38" s="173"/>
      <c r="F38" s="173"/>
      <c r="G38" s="219"/>
      <c r="H38" s="174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</row>
    <row r="39" spans="1:20" ht="21.75">
      <c r="A39" s="416" t="s">
        <v>227</v>
      </c>
      <c r="B39" s="94" t="s">
        <v>228</v>
      </c>
      <c r="C39" s="95" t="s">
        <v>104</v>
      </c>
      <c r="D39" s="96" t="s">
        <v>95</v>
      </c>
      <c r="E39" s="94">
        <f ca="1">'เอกสารหมายเลข 1'!G39</f>
        <v>7</v>
      </c>
      <c r="F39" s="175" t="e">
        <f>'เอกสารหมายเลข 2'!S39</f>
        <v>#DIV/0!</v>
      </c>
      <c r="G39" s="175" t="e">
        <f ca="1">IF(E39=""," ",IF(E39="N/A","N/A",IF(E39="N/T","N/T",(F39/E39)*100)))</f>
        <v>#DIV/0!</v>
      </c>
      <c r="H39" s="175" t="e">
        <f ca="1">IF(G39=""," ",IF(G39="N/A","N/A",IF(G39="N/T","N/T",IF(G39&gt;=90,"G",IF(G39&gt;=70,"Y","R")))))</f>
        <v>#DIV/0!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</row>
    <row r="40" spans="1:20" ht="21.75">
      <c r="A40" s="392"/>
      <c r="B40" s="79" t="s">
        <v>229</v>
      </c>
      <c r="C40" s="80" t="s">
        <v>230</v>
      </c>
      <c r="D40" s="79" t="s">
        <v>122</v>
      </c>
      <c r="E40" s="79" t="str">
        <f ca="1">'เอกสารหมายเลข 1'!G40</f>
        <v>-</v>
      </c>
      <c r="F40" s="79">
        <f>'เอกสารหมายเลข 2'!S40</f>
        <v>0</v>
      </c>
      <c r="G40" s="214"/>
      <c r="H40" s="79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20" ht="21.75">
      <c r="A41" s="409"/>
      <c r="B41" s="81" t="s">
        <v>231</v>
      </c>
      <c r="C41" s="82" t="s">
        <v>232</v>
      </c>
      <c r="D41" s="81" t="s">
        <v>122</v>
      </c>
      <c r="E41" s="81" t="str">
        <f ca="1">'เอกสารหมายเลข 1'!G41</f>
        <v>-</v>
      </c>
      <c r="F41" s="81">
        <f>'เอกสารหมายเลข 2'!S41</f>
        <v>0</v>
      </c>
      <c r="G41" s="213"/>
      <c r="H41" s="81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1:20" ht="21.75">
      <c r="A42" s="99" t="s">
        <v>233</v>
      </c>
      <c r="B42" s="77" t="s">
        <v>234</v>
      </c>
      <c r="C42" s="78" t="s">
        <v>107</v>
      </c>
      <c r="D42" s="100" t="s">
        <v>95</v>
      </c>
      <c r="E42" s="101">
        <f ca="1">'เอกสารหมายเลข 1'!G42</f>
        <v>0.3</v>
      </c>
      <c r="F42" s="101">
        <f>'เอกสารหมายเลข 2'!S42</f>
        <v>0</v>
      </c>
      <c r="G42" s="101">
        <f t="shared" ref="G42:G43" ca="1" si="4">IF(E42=""," ",IF(E42="N/A","N/A",IF(E42="N/T","N/T",(F42/E42)*100)))</f>
        <v>0</v>
      </c>
      <c r="H42" s="101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1:20" ht="21.75">
      <c r="A43" s="418" t="s">
        <v>235</v>
      </c>
      <c r="B43" s="103" t="s">
        <v>236</v>
      </c>
      <c r="C43" s="104" t="s">
        <v>237</v>
      </c>
      <c r="D43" s="105" t="s">
        <v>95</v>
      </c>
      <c r="E43" s="106" t="str">
        <f ca="1">'เอกสารหมายเลข 1'!G43</f>
        <v>N/A</v>
      </c>
      <c r="F43" s="106">
        <f>'เอกสารหมายเลข 2'!S43</f>
        <v>0</v>
      </c>
      <c r="G43" s="106" t="str">
        <f t="shared" ca="1" si="4"/>
        <v>N/A</v>
      </c>
      <c r="H43" s="106" t="str">
        <f ca="1">IF(G43=""," ",IF(G43="N/A","N/A",IF(G43="N/T","N/T",IF(G43&gt;=90,"G",IF(G43&gt;=70,"Y","R")))))</f>
        <v>N/A</v>
      </c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</row>
    <row r="44" spans="1:20" ht="21.75">
      <c r="A44" s="392"/>
      <c r="B44" s="103" t="s">
        <v>238</v>
      </c>
      <c r="C44" s="104" t="s">
        <v>239</v>
      </c>
      <c r="D44" s="105" t="s">
        <v>240</v>
      </c>
      <c r="E44" s="103" t="str">
        <f ca="1">'เอกสารหมายเลข 1'!G44</f>
        <v>N/A</v>
      </c>
      <c r="F44" s="103">
        <f>'เอกสารหมายเลข 2'!S44</f>
        <v>0</v>
      </c>
      <c r="G44" s="106"/>
      <c r="H44" s="103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1:20" ht="21.75">
      <c r="A45" s="392"/>
      <c r="B45" s="103" t="s">
        <v>241</v>
      </c>
      <c r="C45" s="104" t="s">
        <v>242</v>
      </c>
      <c r="D45" s="107"/>
      <c r="E45" s="108">
        <f>'เอกสารหมายเลข 1'!G45</f>
        <v>0</v>
      </c>
      <c r="F45" s="108">
        <f>'เอกสารหมายเลข 2'!S45</f>
        <v>0</v>
      </c>
      <c r="G45" s="221"/>
      <c r="H45" s="108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</row>
    <row r="46" spans="1:20" ht="21.75">
      <c r="A46" s="392"/>
      <c r="B46" s="79" t="s">
        <v>243</v>
      </c>
      <c r="C46" s="80" t="s">
        <v>239</v>
      </c>
      <c r="D46" s="109" t="s">
        <v>240</v>
      </c>
      <c r="E46" s="79" t="str">
        <f ca="1">'เอกสารหมายเลข 1'!G46</f>
        <v/>
      </c>
      <c r="F46" s="79">
        <f>'เอกสารหมายเลข 2'!S46</f>
        <v>0</v>
      </c>
      <c r="G46" s="214"/>
      <c r="H46" s="79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</row>
    <row r="47" spans="1:20" ht="21.75">
      <c r="A47" s="392"/>
      <c r="B47" s="103" t="s">
        <v>244</v>
      </c>
      <c r="C47" s="104" t="s">
        <v>258</v>
      </c>
      <c r="D47" s="107"/>
      <c r="E47" s="108">
        <f>'เอกสารหมายเลข 1'!G47</f>
        <v>0</v>
      </c>
      <c r="F47" s="108">
        <f>'เอกสารหมายเลข 2'!S47</f>
        <v>0</v>
      </c>
      <c r="G47" s="221"/>
      <c r="H47" s="108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1:20" ht="21.75">
      <c r="A48" s="419"/>
      <c r="B48" s="79" t="s">
        <v>246</v>
      </c>
      <c r="C48" s="80" t="s">
        <v>239</v>
      </c>
      <c r="D48" s="109" t="s">
        <v>240</v>
      </c>
      <c r="E48" s="79" t="str">
        <f ca="1">'เอกสารหมายเลข 1'!G48</f>
        <v/>
      </c>
      <c r="F48" s="79">
        <f>'เอกสารหมายเลข 2'!S48</f>
        <v>0</v>
      </c>
      <c r="G48" s="214"/>
      <c r="H48" s="79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</row>
    <row r="49" spans="1:20" ht="21.75">
      <c r="A49" s="418" t="s">
        <v>247</v>
      </c>
      <c r="B49" s="103" t="s">
        <v>248</v>
      </c>
      <c r="C49" s="104" t="s">
        <v>249</v>
      </c>
      <c r="D49" s="105" t="s">
        <v>95</v>
      </c>
      <c r="E49" s="106">
        <f ca="1">'เอกสารหมายเลข 1'!G49</f>
        <v>0.42</v>
      </c>
      <c r="F49" s="106">
        <f>'เอกสารหมายเลข 2'!S49</f>
        <v>0</v>
      </c>
      <c r="G49" s="106">
        <f ca="1">IF(E49=""," ",IF(E49="N/A","N/A",IF(E49="N/T","N/T",(F49/E49)*100)))</f>
        <v>0</v>
      </c>
      <c r="H49" s="106" t="str">
        <f ca="1">IF(G49=""," ",IF(G49="N/A","N/A",IF(G49="N/T","N/T",IF(G49&gt;=90,"G",IF(G49&gt;=70,"Y","R")))))</f>
        <v>R</v>
      </c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</row>
    <row r="50" spans="1:20" ht="21.75">
      <c r="A50" s="392"/>
      <c r="B50" s="103" t="s">
        <v>250</v>
      </c>
      <c r="C50" s="104" t="s">
        <v>251</v>
      </c>
      <c r="D50" s="105" t="s">
        <v>240</v>
      </c>
      <c r="E50" s="103">
        <f>'เอกสารหมายเลข 1'!G50</f>
        <v>1</v>
      </c>
      <c r="F50" s="103">
        <f>'เอกสารหมายเลข 2'!S50</f>
        <v>0</v>
      </c>
      <c r="G50" s="106"/>
      <c r="H50" s="103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</row>
    <row r="51" spans="1:20" ht="21.75">
      <c r="A51" s="392"/>
      <c r="B51" s="103" t="s">
        <v>252</v>
      </c>
      <c r="C51" s="104" t="s">
        <v>253</v>
      </c>
      <c r="D51" s="105" t="s">
        <v>240</v>
      </c>
      <c r="E51" s="103" t="str">
        <f>'เอกสารหมายเลข 1'!G51</f>
        <v>-</v>
      </c>
      <c r="F51" s="103">
        <f>'เอกสารหมายเลข 2'!S51</f>
        <v>0</v>
      </c>
      <c r="G51" s="106"/>
      <c r="H51" s="103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</row>
    <row r="52" spans="1:20" ht="21.75">
      <c r="A52" s="392"/>
      <c r="B52" s="103" t="s">
        <v>254</v>
      </c>
      <c r="C52" s="104" t="s">
        <v>242</v>
      </c>
      <c r="D52" s="107"/>
      <c r="E52" s="108">
        <f>'เอกสารหมายเลข 1'!G52</f>
        <v>0</v>
      </c>
      <c r="F52" s="108">
        <f>'เอกสารหมายเลข 2'!S52</f>
        <v>0</v>
      </c>
      <c r="G52" s="221"/>
      <c r="H52" s="108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</row>
    <row r="53" spans="1:20" ht="21.75">
      <c r="A53" s="392"/>
      <c r="B53" s="79" t="s">
        <v>255</v>
      </c>
      <c r="C53" s="80" t="s">
        <v>251</v>
      </c>
      <c r="D53" s="109" t="s">
        <v>240</v>
      </c>
      <c r="E53" s="79">
        <f ca="1">'เอกสารหมายเลข 1'!G53</f>
        <v>1</v>
      </c>
      <c r="F53" s="79">
        <f>'เอกสารหมายเลข 2'!S53</f>
        <v>0</v>
      </c>
      <c r="G53" s="214"/>
      <c r="H53" s="79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</row>
    <row r="54" spans="1:20" ht="21.75">
      <c r="A54" s="392"/>
      <c r="B54" s="79" t="s">
        <v>256</v>
      </c>
      <c r="C54" s="80" t="s">
        <v>253</v>
      </c>
      <c r="D54" s="109" t="s">
        <v>240</v>
      </c>
      <c r="E54" s="79" t="str">
        <f ca="1">'เอกสารหมายเลข 1'!G54</f>
        <v>-</v>
      </c>
      <c r="F54" s="79">
        <f>'เอกสารหมายเลข 2'!S54</f>
        <v>0</v>
      </c>
      <c r="G54" s="214"/>
      <c r="H54" s="79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</row>
    <row r="55" spans="1:20" ht="21.75">
      <c r="A55" s="392"/>
      <c r="B55" s="103" t="s">
        <v>257</v>
      </c>
      <c r="C55" s="104" t="s">
        <v>258</v>
      </c>
      <c r="D55" s="107"/>
      <c r="E55" s="108">
        <f>'เอกสารหมายเลข 1'!G55</f>
        <v>0</v>
      </c>
      <c r="F55" s="108">
        <f>'เอกสารหมายเลข 2'!S55</f>
        <v>0</v>
      </c>
      <c r="G55" s="221"/>
      <c r="H55" s="108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</row>
    <row r="56" spans="1:20" ht="21.75">
      <c r="A56" s="392"/>
      <c r="B56" s="79" t="s">
        <v>259</v>
      </c>
      <c r="C56" s="80" t="s">
        <v>251</v>
      </c>
      <c r="D56" s="109" t="s">
        <v>240</v>
      </c>
      <c r="E56" s="79" t="str">
        <f ca="1">'เอกสารหมายเลข 1'!G56</f>
        <v>-</v>
      </c>
      <c r="F56" s="79">
        <f>'เอกสารหมายเลข 2'!S56</f>
        <v>0</v>
      </c>
      <c r="G56" s="214"/>
      <c r="H56" s="79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</row>
    <row r="57" spans="1:20" ht="21.75">
      <c r="A57" s="409"/>
      <c r="B57" s="81" t="s">
        <v>260</v>
      </c>
      <c r="C57" s="82" t="s">
        <v>253</v>
      </c>
      <c r="D57" s="110" t="s">
        <v>240</v>
      </c>
      <c r="E57" s="81" t="str">
        <f ca="1">'เอกสารหมายเลข 1'!G57</f>
        <v>-</v>
      </c>
      <c r="F57" s="81">
        <f>'เอกสารหมายเลข 2'!S57</f>
        <v>0</v>
      </c>
      <c r="G57" s="213"/>
      <c r="H57" s="81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</row>
    <row r="58" spans="1:20" ht="21.75">
      <c r="A58" s="99" t="s">
        <v>261</v>
      </c>
      <c r="B58" s="77" t="s">
        <v>262</v>
      </c>
      <c r="C58" s="78" t="s">
        <v>109</v>
      </c>
      <c r="D58" s="100" t="s">
        <v>95</v>
      </c>
      <c r="E58" s="101">
        <f ca="1">'เอกสารหมายเลข 1'!G58</f>
        <v>0.91</v>
      </c>
      <c r="F58" s="101">
        <f>'เอกสารหมายเลข 2'!S58</f>
        <v>0.6097560975609756</v>
      </c>
      <c r="G58" s="101">
        <f t="shared" ref="G58:G59" ca="1" si="5">IF(E58=""," ",IF(E58="N/A","N/A",IF(E58="N/T","N/T",(F58/E58)*100)))</f>
        <v>67.006164567140175</v>
      </c>
      <c r="H58" s="101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</row>
    <row r="59" spans="1:20" ht="21.75">
      <c r="A59" s="418" t="s">
        <v>263</v>
      </c>
      <c r="B59" s="103" t="s">
        <v>264</v>
      </c>
      <c r="C59" s="104" t="s">
        <v>265</v>
      </c>
      <c r="D59" s="105" t="s">
        <v>95</v>
      </c>
      <c r="E59" s="106" t="str">
        <f ca="1">'เอกสารหมายเลข 1'!G59</f>
        <v>N/A</v>
      </c>
      <c r="F59" s="106">
        <f>'เอกสารหมายเลข 2'!S59</f>
        <v>0</v>
      </c>
      <c r="G59" s="106" t="str">
        <f t="shared" ca="1" si="5"/>
        <v>N/A</v>
      </c>
      <c r="H59" s="106" t="str">
        <f ca="1">IF(G59=""," ",IF(G59="N/A","N/A",IF(G59="N/T","N/T",IF(G59&gt;=90,"G",IF(G59&gt;=70,"Y","R")))))</f>
        <v>N/A</v>
      </c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</row>
    <row r="60" spans="1:20" ht="21.75">
      <c r="A60" s="392"/>
      <c r="B60" s="103" t="s">
        <v>266</v>
      </c>
      <c r="C60" s="104" t="s">
        <v>267</v>
      </c>
      <c r="D60" s="105" t="s">
        <v>240</v>
      </c>
      <c r="E60" s="103" t="str">
        <f ca="1">'เอกสารหมายเลข 1'!G60</f>
        <v>N/A</v>
      </c>
      <c r="F60" s="103">
        <f>'เอกสารหมายเลข 2'!S60</f>
        <v>0</v>
      </c>
      <c r="G60" s="106"/>
      <c r="H60" s="103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</row>
    <row r="61" spans="1:20" ht="21.75">
      <c r="A61" s="392"/>
      <c r="B61" s="103" t="s">
        <v>268</v>
      </c>
      <c r="C61" s="104" t="s">
        <v>242</v>
      </c>
      <c r="D61" s="107"/>
      <c r="E61" s="108">
        <f>'เอกสารหมายเลข 1'!G61</f>
        <v>0</v>
      </c>
      <c r="F61" s="108">
        <f>'เอกสารหมายเลข 2'!S61</f>
        <v>0</v>
      </c>
      <c r="G61" s="221"/>
      <c r="H61" s="108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</row>
    <row r="62" spans="1:20" ht="21.75">
      <c r="A62" s="392"/>
      <c r="B62" s="79" t="s">
        <v>269</v>
      </c>
      <c r="C62" s="80" t="s">
        <v>267</v>
      </c>
      <c r="D62" s="109" t="s">
        <v>240</v>
      </c>
      <c r="E62" s="79" t="str">
        <f ca="1">'เอกสารหมายเลข 1'!G62</f>
        <v/>
      </c>
      <c r="F62" s="79">
        <f>'เอกสารหมายเลข 2'!S62</f>
        <v>0</v>
      </c>
      <c r="G62" s="214"/>
      <c r="H62" s="79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</row>
    <row r="63" spans="1:20" ht="21.75">
      <c r="A63" s="392"/>
      <c r="B63" s="103" t="s">
        <v>270</v>
      </c>
      <c r="C63" s="104" t="s">
        <v>258</v>
      </c>
      <c r="D63" s="107"/>
      <c r="E63" s="108">
        <f>'เอกสารหมายเลข 1'!G63</f>
        <v>0</v>
      </c>
      <c r="F63" s="108">
        <f>'เอกสารหมายเลข 2'!S63</f>
        <v>0</v>
      </c>
      <c r="G63" s="221"/>
      <c r="H63" s="108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</row>
    <row r="64" spans="1:20" ht="21.75">
      <c r="A64" s="419"/>
      <c r="B64" s="79" t="s">
        <v>271</v>
      </c>
      <c r="C64" s="80" t="s">
        <v>267</v>
      </c>
      <c r="D64" s="109" t="s">
        <v>240</v>
      </c>
      <c r="E64" s="79" t="str">
        <f ca="1">'เอกสารหมายเลข 1'!G64</f>
        <v/>
      </c>
      <c r="F64" s="79">
        <f>'เอกสารหมายเลข 2'!S64</f>
        <v>0</v>
      </c>
      <c r="G64" s="214"/>
      <c r="H64" s="79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ht="21.75">
      <c r="A65" s="418" t="s">
        <v>272</v>
      </c>
      <c r="B65" s="103" t="s">
        <v>273</v>
      </c>
      <c r="C65" s="104" t="s">
        <v>274</v>
      </c>
      <c r="D65" s="105" t="s">
        <v>95</v>
      </c>
      <c r="E65" s="106">
        <f ca="1">'เอกสารหมายเลข 1'!G65</f>
        <v>1.25</v>
      </c>
      <c r="F65" s="106">
        <f>'เอกสารหมายเลข 2'!S65</f>
        <v>0.83333333333333337</v>
      </c>
      <c r="G65" s="106">
        <f ca="1">IF(E65=""," ",IF(E65="N/A","N/A",IF(E65="N/T","N/T",(F65/E65)*100)))</f>
        <v>66.666666666666671</v>
      </c>
      <c r="H65" s="106" t="str">
        <f ca="1">IF(G65=""," ",IF(G65="N/A","N/A",IF(G65="N/T","N/T",IF(G65&gt;=90,"G",IF(G65&gt;=70,"Y","R")))))</f>
        <v>R</v>
      </c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</row>
    <row r="66" spans="1:20" ht="21.75">
      <c r="A66" s="392"/>
      <c r="B66" s="103" t="s">
        <v>275</v>
      </c>
      <c r="C66" s="104" t="s">
        <v>276</v>
      </c>
      <c r="D66" s="105" t="s">
        <v>240</v>
      </c>
      <c r="E66" s="103">
        <f ca="1">'เอกสารหมายเลข 1'!G66</f>
        <v>3</v>
      </c>
      <c r="F66" s="103">
        <f>'เอกสารหมายเลข 2'!S66</f>
        <v>2</v>
      </c>
      <c r="G66" s="106"/>
      <c r="H66" s="103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</row>
    <row r="67" spans="1:20" ht="21.75">
      <c r="A67" s="392"/>
      <c r="B67" s="103" t="s">
        <v>277</v>
      </c>
      <c r="C67" s="104" t="s">
        <v>278</v>
      </c>
      <c r="D67" s="105" t="s">
        <v>240</v>
      </c>
      <c r="E67" s="103">
        <f ca="1">'เอกสารหมายเลข 1'!G67</f>
        <v>0</v>
      </c>
      <c r="F67" s="103">
        <f>'เอกสารหมายเลข 2'!S67</f>
        <v>0</v>
      </c>
      <c r="G67" s="106"/>
      <c r="H67" s="103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</row>
    <row r="68" spans="1:20" ht="21.75">
      <c r="A68" s="392"/>
      <c r="B68" s="103" t="s">
        <v>279</v>
      </c>
      <c r="C68" s="104" t="s">
        <v>242</v>
      </c>
      <c r="D68" s="107"/>
      <c r="E68" s="108">
        <f>'เอกสารหมายเลข 1'!G68</f>
        <v>0</v>
      </c>
      <c r="F68" s="108">
        <f>'เอกสารหมายเลข 2'!S68</f>
        <v>0</v>
      </c>
      <c r="G68" s="221"/>
      <c r="H68" s="108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</row>
    <row r="69" spans="1:20" ht="21.75">
      <c r="A69" s="392"/>
      <c r="B69" s="79" t="s">
        <v>280</v>
      </c>
      <c r="C69" s="80" t="s">
        <v>276</v>
      </c>
      <c r="D69" s="109" t="s">
        <v>240</v>
      </c>
      <c r="E69" s="79">
        <f ca="1">'เอกสารหมายเลข 1'!G69</f>
        <v>2</v>
      </c>
      <c r="F69" s="79">
        <f>'เอกสารหมายเลข 2'!S69</f>
        <v>2</v>
      </c>
      <c r="G69" s="214"/>
      <c r="H69" s="79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</row>
    <row r="70" spans="1:20" ht="21.75">
      <c r="A70" s="392"/>
      <c r="B70" s="79" t="s">
        <v>281</v>
      </c>
      <c r="C70" s="80" t="s">
        <v>278</v>
      </c>
      <c r="D70" s="109" t="s">
        <v>240</v>
      </c>
      <c r="E70" s="79">
        <f ca="1">'เอกสารหมายเลข 1'!G70</f>
        <v>0</v>
      </c>
      <c r="F70" s="79">
        <f>'เอกสารหมายเลข 2'!S70</f>
        <v>0</v>
      </c>
      <c r="G70" s="214"/>
      <c r="H70" s="79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</row>
    <row r="71" spans="1:20" ht="21.75">
      <c r="A71" s="392"/>
      <c r="B71" s="103" t="s">
        <v>282</v>
      </c>
      <c r="C71" s="104" t="s">
        <v>258</v>
      </c>
      <c r="D71" s="107"/>
      <c r="E71" s="108">
        <f>'เอกสารหมายเลข 1'!G71</f>
        <v>0</v>
      </c>
      <c r="F71" s="108">
        <f>'เอกสารหมายเลข 2'!S71</f>
        <v>0</v>
      </c>
      <c r="G71" s="221"/>
      <c r="H71" s="108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</row>
    <row r="72" spans="1:20" ht="21.75">
      <c r="A72" s="392"/>
      <c r="B72" s="79" t="s">
        <v>283</v>
      </c>
      <c r="C72" s="80" t="s">
        <v>276</v>
      </c>
      <c r="D72" s="109" t="s">
        <v>240</v>
      </c>
      <c r="E72" s="79">
        <f ca="1">'เอกสารหมายเลข 1'!G72</f>
        <v>1</v>
      </c>
      <c r="F72" s="79">
        <f>'เอกสารหมายเลข 2'!S72</f>
        <v>0</v>
      </c>
      <c r="G72" s="214"/>
      <c r="H72" s="79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</row>
    <row r="73" spans="1:20" ht="21.75">
      <c r="A73" s="409"/>
      <c r="B73" s="81" t="s">
        <v>284</v>
      </c>
      <c r="C73" s="82" t="s">
        <v>278</v>
      </c>
      <c r="D73" s="110" t="s">
        <v>240</v>
      </c>
      <c r="E73" s="81">
        <f ca="1">'เอกสารหมายเลข 1'!G73</f>
        <v>0</v>
      </c>
      <c r="F73" s="81">
        <f>'เอกสารหมายเลข 2'!S73</f>
        <v>0</v>
      </c>
      <c r="G73" s="213"/>
      <c r="H73" s="81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</row>
    <row r="74" spans="1:20" ht="21.75">
      <c r="A74" s="420" t="s">
        <v>285</v>
      </c>
      <c r="B74" s="77" t="s">
        <v>286</v>
      </c>
      <c r="C74" s="78" t="s">
        <v>110</v>
      </c>
      <c r="D74" s="100" t="s">
        <v>95</v>
      </c>
      <c r="E74" s="77">
        <f ca="1">'เอกสารหมายเลข 1'!G74</f>
        <v>0.91</v>
      </c>
      <c r="F74" s="101">
        <f>'เอกสารหมายเลข 2'!S74</f>
        <v>0</v>
      </c>
      <c r="G74" s="101">
        <f ca="1">IF(E74=""," ",IF(E74="N/A","N/A",IF(E74="N/T","N/T",(F74/E74)*100)))</f>
        <v>0</v>
      </c>
      <c r="H74" s="101" t="str">
        <f ca="1">IF(G74=""," ",IF(G74="N/A","N/A",IF(G74="N/T","N/T",IF(G74&gt;=90,"G",IF(G74&gt;=70,"Y","R")))))</f>
        <v>R</v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0" ht="21.75">
      <c r="A75" s="392"/>
      <c r="B75" s="103" t="s">
        <v>287</v>
      </c>
      <c r="C75" s="104" t="s">
        <v>288</v>
      </c>
      <c r="D75" s="105" t="s">
        <v>240</v>
      </c>
      <c r="E75" s="103">
        <f ca="1">'เอกสารหมายเลข 1'!G75</f>
        <v>3</v>
      </c>
      <c r="F75" s="103">
        <f>'เอกสารหมายเลข 2'!S75</f>
        <v>0</v>
      </c>
      <c r="G75" s="106"/>
      <c r="H75" s="103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</row>
    <row r="76" spans="1:20" ht="21.75">
      <c r="A76" s="392"/>
      <c r="B76" s="79" t="s">
        <v>289</v>
      </c>
      <c r="C76" s="80" t="s">
        <v>290</v>
      </c>
      <c r="D76" s="109" t="s">
        <v>240</v>
      </c>
      <c r="E76" s="79">
        <f ca="1">'เอกสารหมายเลข 1'!G76</f>
        <v>0</v>
      </c>
      <c r="F76" s="79">
        <f>'เอกสารหมายเลข 2'!S76</f>
        <v>0</v>
      </c>
      <c r="G76" s="214"/>
      <c r="H76" s="79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</row>
    <row r="77" spans="1:20" ht="21.75">
      <c r="A77" s="392"/>
      <c r="B77" s="79" t="s">
        <v>291</v>
      </c>
      <c r="C77" s="80" t="s">
        <v>292</v>
      </c>
      <c r="D77" s="109" t="s">
        <v>240</v>
      </c>
      <c r="E77" s="79">
        <f ca="1">'เอกสารหมายเลข 1'!G77</f>
        <v>3</v>
      </c>
      <c r="F77" s="79">
        <f>'เอกสารหมายเลข 2'!S77</f>
        <v>0</v>
      </c>
      <c r="G77" s="214"/>
      <c r="H77" s="79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ht="21.75">
      <c r="A78" s="409"/>
      <c r="B78" s="111" t="s">
        <v>293</v>
      </c>
      <c r="C78" s="112" t="s">
        <v>294</v>
      </c>
      <c r="D78" s="113" t="s">
        <v>240</v>
      </c>
      <c r="E78" s="111">
        <f ca="1">'เอกสารหมายเลข 1'!G78</f>
        <v>0</v>
      </c>
      <c r="F78" s="111">
        <f>'เอกสารหมายเลข 2'!S78</f>
        <v>0</v>
      </c>
      <c r="G78" s="222"/>
      <c r="H78" s="111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</row>
    <row r="79" spans="1:20" ht="21.75">
      <c r="A79" s="416" t="s">
        <v>295</v>
      </c>
      <c r="B79" s="114" t="s">
        <v>296</v>
      </c>
      <c r="C79" s="95" t="s">
        <v>111</v>
      </c>
      <c r="D79" s="96" t="s">
        <v>95</v>
      </c>
      <c r="E79" s="94" t="str">
        <f ca="1">'เอกสารหมายเลข 1'!G79</f>
        <v>N/A</v>
      </c>
      <c r="F79" s="175" t="e">
        <f>'เอกสารหมายเลข 2'!S79</f>
        <v>#DIV/0!</v>
      </c>
      <c r="G79" s="175" t="str">
        <f ca="1">IF(E79=""," ",IF(E79="N/A","N/A",IF(E79="N/T","N/T",(F79/E79)*100)))</f>
        <v>N/A</v>
      </c>
      <c r="H79" s="175" t="str">
        <f ca="1">IF(G79=""," ",IF(G79="N/A","N/A",IF(G79="N/T","N/T",IF(G79&gt;=90,"G",IF(G79&gt;=70,"Y","R")))))</f>
        <v>N/A</v>
      </c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</row>
    <row r="80" spans="1:20" ht="21.75">
      <c r="A80" s="392"/>
      <c r="B80" s="79" t="s">
        <v>297</v>
      </c>
      <c r="C80" s="80" t="s">
        <v>298</v>
      </c>
      <c r="D80" s="109" t="s">
        <v>240</v>
      </c>
      <c r="E80" s="79" t="str">
        <f ca="1">'เอกสารหมายเลข 1'!G80</f>
        <v>N/A</v>
      </c>
      <c r="F80" s="79">
        <f>'เอกสารหมายเลข 2'!S80</f>
        <v>0</v>
      </c>
      <c r="G80" s="214"/>
      <c r="H80" s="79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</row>
    <row r="81" spans="1:20" ht="21.75">
      <c r="A81" s="409"/>
      <c r="B81" s="81" t="s">
        <v>299</v>
      </c>
      <c r="C81" s="82" t="s">
        <v>300</v>
      </c>
      <c r="D81" s="110" t="s">
        <v>240</v>
      </c>
      <c r="E81" s="81" t="str">
        <f ca="1">'เอกสารหมายเลข 1'!G81</f>
        <v>N/A</v>
      </c>
      <c r="F81" s="81">
        <f>'เอกสารหมายเลข 2'!S81</f>
        <v>0</v>
      </c>
      <c r="G81" s="213"/>
      <c r="H81" s="81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</row>
    <row r="82" spans="1:20" ht="21.75">
      <c r="A82" s="99" t="s">
        <v>301</v>
      </c>
      <c r="B82" s="77" t="s">
        <v>302</v>
      </c>
      <c r="C82" s="78" t="s">
        <v>303</v>
      </c>
      <c r="D82" s="100" t="s">
        <v>95</v>
      </c>
      <c r="E82" s="84">
        <f>'เอกสารหมายเลข 1'!G82</f>
        <v>0</v>
      </c>
      <c r="F82" s="84">
        <f>'เอกสารหมายเลข 2'!S82</f>
        <v>0</v>
      </c>
      <c r="G82" s="212"/>
      <c r="H82" s="84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</row>
    <row r="83" spans="1:20" ht="21.75">
      <c r="A83" s="418" t="s">
        <v>304</v>
      </c>
      <c r="B83" s="103" t="s">
        <v>305</v>
      </c>
      <c r="C83" s="104" t="s">
        <v>306</v>
      </c>
      <c r="D83" s="105" t="s">
        <v>95</v>
      </c>
      <c r="E83" s="103" t="str">
        <f ca="1">'เอกสารหมายเลข 1'!G83</f>
        <v>N/A</v>
      </c>
      <c r="F83" s="106" t="e">
        <f>'เอกสารหมายเลข 2'!S83</f>
        <v>#DIV/0!</v>
      </c>
      <c r="G83" s="106" t="str">
        <f ca="1">IF(E83=""," ",IF(E83="N/A","N/A",IF(E83="N/T","N/T",(F83/E83)*100)))</f>
        <v>N/A</v>
      </c>
      <c r="H83" s="106" t="str">
        <f ca="1">IF(G83=""," ",IF(G83="N/A","N/A",IF(G83="N/T","N/T",IF(G83&gt;=90,"G",IF(G83&gt;=70,"Y","R")))))</f>
        <v>N/A</v>
      </c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</row>
    <row r="84" spans="1:20" ht="21.75">
      <c r="A84" s="392"/>
      <c r="B84" s="79" t="s">
        <v>307</v>
      </c>
      <c r="C84" s="80" t="s">
        <v>308</v>
      </c>
      <c r="D84" s="109" t="s">
        <v>122</v>
      </c>
      <c r="E84" s="79">
        <f>'เอกสารหมายเลข 1'!G84</f>
        <v>0</v>
      </c>
      <c r="F84" s="79">
        <f>'เอกสารหมายเลข 2'!S84</f>
        <v>0</v>
      </c>
      <c r="G84" s="214"/>
      <c r="H84" s="79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</row>
    <row r="85" spans="1:20" ht="21.75">
      <c r="A85" s="419"/>
      <c r="B85" s="79" t="s">
        <v>309</v>
      </c>
      <c r="C85" s="80" t="s">
        <v>310</v>
      </c>
      <c r="D85" s="109" t="s">
        <v>122</v>
      </c>
      <c r="E85" s="79">
        <f>'เอกสารหมายเลข 1'!G85</f>
        <v>0</v>
      </c>
      <c r="F85" s="79">
        <f>'เอกสารหมายเลข 2'!S85</f>
        <v>0</v>
      </c>
      <c r="G85" s="214"/>
      <c r="H85" s="79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</row>
    <row r="86" spans="1:20" ht="21.75">
      <c r="A86" s="418" t="s">
        <v>311</v>
      </c>
      <c r="B86" s="103" t="s">
        <v>312</v>
      </c>
      <c r="C86" s="104" t="s">
        <v>313</v>
      </c>
      <c r="D86" s="105" t="s">
        <v>95</v>
      </c>
      <c r="E86" s="103" t="str">
        <f ca="1">'เอกสารหมายเลข 1'!G86</f>
        <v>N/A</v>
      </c>
      <c r="F86" s="106" t="e">
        <f>'เอกสารหมายเลข 2'!S86</f>
        <v>#DIV/0!</v>
      </c>
      <c r="G86" s="106" t="str">
        <f ca="1">IF(E86=""," ",IF(E86="N/A","N/A",IF(E86="N/T","N/T",(F86/E86)*100)))</f>
        <v>N/A</v>
      </c>
      <c r="H86" s="106" t="str">
        <f ca="1">IF(G86=""," ",IF(G86="N/A","N/A",IF(G86="N/T","N/T",IF(G86&gt;=90,"G",IF(G86&gt;=70,"Y","R")))))</f>
        <v>N/A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</row>
    <row r="87" spans="1:20" ht="21.75">
      <c r="A87" s="392"/>
      <c r="B87" s="79" t="s">
        <v>314</v>
      </c>
      <c r="C87" s="80" t="s">
        <v>315</v>
      </c>
      <c r="D87" s="109" t="s">
        <v>122</v>
      </c>
      <c r="E87" s="79">
        <f>'เอกสารหมายเลข 1'!G87</f>
        <v>0</v>
      </c>
      <c r="F87" s="79">
        <f>'เอกสารหมายเลข 2'!S87</f>
        <v>0</v>
      </c>
      <c r="G87" s="214"/>
      <c r="H87" s="79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</row>
    <row r="88" spans="1:20" ht="21.75">
      <c r="A88" s="419"/>
      <c r="B88" s="79" t="s">
        <v>316</v>
      </c>
      <c r="C88" s="80" t="s">
        <v>317</v>
      </c>
      <c r="D88" s="109" t="s">
        <v>122</v>
      </c>
      <c r="E88" s="79">
        <f>'เอกสารหมายเลข 1'!G88</f>
        <v>0</v>
      </c>
      <c r="F88" s="79">
        <f>'เอกสารหมายเลข 2'!S88</f>
        <v>0</v>
      </c>
      <c r="G88" s="214"/>
      <c r="H88" s="79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</row>
    <row r="89" spans="1:20" ht="21.75">
      <c r="A89" s="418" t="s">
        <v>318</v>
      </c>
      <c r="B89" s="103" t="s">
        <v>319</v>
      </c>
      <c r="C89" s="104" t="s">
        <v>320</v>
      </c>
      <c r="D89" s="105" t="s">
        <v>95</v>
      </c>
      <c r="E89" s="103" t="str">
        <f ca="1">'เอกสารหมายเลข 1'!G89</f>
        <v>N/A</v>
      </c>
      <c r="F89" s="106" t="e">
        <f>'เอกสารหมายเลข 2'!S89</f>
        <v>#DIV/0!</v>
      </c>
      <c r="G89" s="106" t="str">
        <f ca="1">IF(E89=""," ",IF(E89="N/A","N/A",IF(E89="N/T","N/T",(F89/E89)*100)))</f>
        <v>N/A</v>
      </c>
      <c r="H89" s="106" t="str">
        <f ca="1">IF(G89=""," ",IF(G89="N/A","N/A",IF(G89="N/T","N/T",IF(G89&gt;=90,"G",IF(G89&gt;=70,"Y","R")))))</f>
        <v>N/A</v>
      </c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</row>
    <row r="90" spans="1:20" ht="21.75">
      <c r="A90" s="392"/>
      <c r="B90" s="79" t="s">
        <v>321</v>
      </c>
      <c r="C90" s="80" t="s">
        <v>322</v>
      </c>
      <c r="D90" s="109" t="s">
        <v>122</v>
      </c>
      <c r="E90" s="79">
        <f>'เอกสารหมายเลข 1'!G90</f>
        <v>0</v>
      </c>
      <c r="F90" s="79">
        <f>'เอกสารหมายเลข 2'!S90</f>
        <v>0</v>
      </c>
      <c r="G90" s="214"/>
      <c r="H90" s="79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</row>
    <row r="91" spans="1:20" ht="21.75">
      <c r="A91" s="419"/>
      <c r="B91" s="79" t="s">
        <v>323</v>
      </c>
      <c r="C91" s="80" t="s">
        <v>324</v>
      </c>
      <c r="D91" s="109" t="s">
        <v>122</v>
      </c>
      <c r="E91" s="79">
        <f>'เอกสารหมายเลข 1'!G91</f>
        <v>0</v>
      </c>
      <c r="F91" s="79">
        <f>'เอกสารหมายเลข 2'!S91</f>
        <v>0</v>
      </c>
      <c r="G91" s="214"/>
      <c r="H91" s="79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</row>
    <row r="92" spans="1:20" ht="21.75">
      <c r="A92" s="418" t="s">
        <v>325</v>
      </c>
      <c r="B92" s="103" t="s">
        <v>326</v>
      </c>
      <c r="C92" s="104" t="s">
        <v>327</v>
      </c>
      <c r="D92" s="105" t="s">
        <v>95</v>
      </c>
      <c r="E92" s="103" t="str">
        <f ca="1">'เอกสารหมายเลข 1'!G92</f>
        <v>N/A</v>
      </c>
      <c r="F92" s="106" t="e">
        <f>'เอกสารหมายเลข 2'!S92</f>
        <v>#DIV/0!</v>
      </c>
      <c r="G92" s="106" t="str">
        <f ca="1">IF(E92=""," ",IF(E92="N/A","N/A",IF(E92="N/T","N/T",(F92/E92)*100)))</f>
        <v>N/A</v>
      </c>
      <c r="H92" s="106" t="str">
        <f ca="1">IF(G92=""," ",IF(G92="N/A","N/A",IF(G92="N/T","N/T",IF(G92&gt;=90,"G",IF(G92&gt;=70,"Y","R")))))</f>
        <v>N/A</v>
      </c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</row>
    <row r="93" spans="1:20" ht="21.75">
      <c r="A93" s="392"/>
      <c r="B93" s="79" t="s">
        <v>328</v>
      </c>
      <c r="C93" s="80" t="s">
        <v>329</v>
      </c>
      <c r="D93" s="109" t="s">
        <v>122</v>
      </c>
      <c r="E93" s="79">
        <f>'เอกสารหมายเลข 1'!G93</f>
        <v>0</v>
      </c>
      <c r="F93" s="79">
        <f>'เอกสารหมายเลข 2'!S93</f>
        <v>0</v>
      </c>
      <c r="G93" s="214"/>
      <c r="H93" s="79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</row>
    <row r="94" spans="1:20" ht="21.75">
      <c r="A94" s="409"/>
      <c r="B94" s="81" t="s">
        <v>330</v>
      </c>
      <c r="C94" s="82" t="s">
        <v>331</v>
      </c>
      <c r="D94" s="110" t="s">
        <v>122</v>
      </c>
      <c r="E94" s="81">
        <f>'เอกสารหมายเลข 1'!G94</f>
        <v>0</v>
      </c>
      <c r="F94" s="81">
        <f>'เอกสารหมายเลข 2'!S94</f>
        <v>0</v>
      </c>
      <c r="G94" s="213"/>
      <c r="H94" s="81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</row>
    <row r="95" spans="1:20" ht="21.75">
      <c r="A95" s="416" t="s">
        <v>332</v>
      </c>
      <c r="B95" s="114" t="s">
        <v>333</v>
      </c>
      <c r="C95" s="95" t="s">
        <v>114</v>
      </c>
      <c r="D95" s="96" t="s">
        <v>95</v>
      </c>
      <c r="E95" s="94">
        <f ca="1">'เอกสารหมายเลข 1'!G95</f>
        <v>45</v>
      </c>
      <c r="F95" s="106">
        <f>'เอกสารหมายเลข 2'!S95</f>
        <v>78.160919540229884</v>
      </c>
      <c r="G95" s="106">
        <f ca="1">IF(E95=""," ",IF(E95="N/A","N/A",IF(E95="N/T","N/T",(F95/E95)*100)))</f>
        <v>173.69093231162196</v>
      </c>
      <c r="H95" s="106" t="str">
        <f ca="1">IF(G95=""," ",IF(G95="N/A","N/A",IF(G95="N/T","N/T",IF(G95&gt;=90,"G",IF(G95&gt;=70,"Y","R")))))</f>
        <v>G</v>
      </c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</row>
    <row r="96" spans="1:20" ht="21.75">
      <c r="A96" s="392"/>
      <c r="B96" s="79" t="s">
        <v>334</v>
      </c>
      <c r="C96" s="80" t="s">
        <v>335</v>
      </c>
      <c r="D96" s="109" t="s">
        <v>336</v>
      </c>
      <c r="E96" s="79" t="str">
        <f ca="1">'เอกสารหมายเลข 1'!G96</f>
        <v>-</v>
      </c>
      <c r="F96" s="79">
        <f>'เอกสารหมายเลข 2'!S96</f>
        <v>68</v>
      </c>
      <c r="G96" s="214"/>
      <c r="H96" s="79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</row>
    <row r="97" spans="1:20" ht="21.75">
      <c r="A97" s="409"/>
      <c r="B97" s="81" t="s">
        <v>337</v>
      </c>
      <c r="C97" s="82" t="s">
        <v>338</v>
      </c>
      <c r="D97" s="110" t="s">
        <v>336</v>
      </c>
      <c r="E97" s="81" t="str">
        <f ca="1">'เอกสารหมายเลข 1'!G97</f>
        <v>-</v>
      </c>
      <c r="F97" s="81">
        <f>'เอกสารหมายเลข 2'!S97</f>
        <v>87</v>
      </c>
      <c r="G97" s="213"/>
      <c r="H97" s="81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</row>
    <row r="98" spans="1:20" ht="21.75">
      <c r="A98" s="416" t="s">
        <v>339</v>
      </c>
      <c r="B98" s="94" t="s">
        <v>340</v>
      </c>
      <c r="C98" s="95" t="s">
        <v>115</v>
      </c>
      <c r="D98" s="96" t="s">
        <v>95</v>
      </c>
      <c r="E98" s="94" t="str">
        <f ca="1">'เอกสารหมายเลข 1'!G98</f>
        <v>N/A</v>
      </c>
      <c r="F98" s="175" t="e">
        <f>'เอกสารหมายเลข 2'!S98</f>
        <v>#DIV/0!</v>
      </c>
      <c r="G98" s="106" t="str">
        <f ca="1">IF(E98=""," ",IF(E98="N/A","N/A",IF(E98="N/T","N/T",(F98/E98)*100)))</f>
        <v>N/A</v>
      </c>
      <c r="H98" s="106" t="str">
        <f ca="1">IF(G98=""," ",IF(G98="N/A","N/A",IF(G98="N/T","N/T",IF(G98&gt;=90,"G",IF(G98&gt;=70,"Y","R")))))</f>
        <v>N/A</v>
      </c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</row>
    <row r="99" spans="1:20" ht="21.75">
      <c r="A99" s="392"/>
      <c r="B99" s="79" t="s">
        <v>341</v>
      </c>
      <c r="C99" s="80" t="s">
        <v>342</v>
      </c>
      <c r="D99" s="109" t="s">
        <v>122</v>
      </c>
      <c r="E99" s="79">
        <f>'เอกสารหมายเลข 1'!G99</f>
        <v>0</v>
      </c>
      <c r="F99" s="79">
        <f>'เอกสารหมายเลข 2'!S99</f>
        <v>0</v>
      </c>
      <c r="G99" s="214"/>
      <c r="H99" s="79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</row>
    <row r="100" spans="1:20" ht="21.75">
      <c r="A100" s="409"/>
      <c r="B100" s="81" t="s">
        <v>343</v>
      </c>
      <c r="C100" s="82" t="s">
        <v>344</v>
      </c>
      <c r="D100" s="110" t="s">
        <v>122</v>
      </c>
      <c r="E100" s="81">
        <f>'เอกสารหมายเลข 1'!G100</f>
        <v>0</v>
      </c>
      <c r="F100" s="81">
        <f>'เอกสารหมายเลข 2'!S100</f>
        <v>0</v>
      </c>
      <c r="G100" s="213"/>
      <c r="H100" s="81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</row>
    <row r="101" spans="1:20" ht="21.75">
      <c r="A101" s="88" t="s">
        <v>345</v>
      </c>
      <c r="B101" s="89" t="s">
        <v>346</v>
      </c>
      <c r="C101" s="90" t="s">
        <v>117</v>
      </c>
      <c r="D101" s="116" t="s">
        <v>118</v>
      </c>
      <c r="E101" s="89" t="str">
        <f ca="1">'เอกสารหมายเลข 1'!G101</f>
        <v>N/A</v>
      </c>
      <c r="F101" s="89">
        <f>'เอกสารหมายเลข 2'!S101</f>
        <v>0</v>
      </c>
      <c r="G101" s="106" t="str">
        <f ca="1">IF(E101=""," ",IF(E101="N/A","N/A",IF(E101="N/T","N/T",(F101/E101)*100)))</f>
        <v>N/A</v>
      </c>
      <c r="H101" s="106" t="str">
        <f ca="1">IF(G101=""," ",IF(G101="N/A","N/A",IF(G101="N/T","N/T",IF(G101&gt;=90,"G",IF(G101&gt;=70,"Y","R")))))</f>
        <v>N/A</v>
      </c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</row>
    <row r="102" spans="1:20" ht="21.75">
      <c r="A102" s="176" t="s">
        <v>120</v>
      </c>
      <c r="B102" s="177" t="s">
        <v>348</v>
      </c>
      <c r="C102" s="178" t="s">
        <v>349</v>
      </c>
      <c r="D102" s="179" t="s">
        <v>122</v>
      </c>
      <c r="E102" s="180">
        <f>'เอกสารหมายเลข 1'!G102</f>
        <v>0</v>
      </c>
      <c r="F102" s="180">
        <f>'เอกสารหมายเลข 2'!S102</f>
        <v>0</v>
      </c>
      <c r="G102" s="223"/>
      <c r="H102" s="180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</row>
    <row r="103" spans="1:20" ht="21.75">
      <c r="A103" s="416" t="s">
        <v>350</v>
      </c>
      <c r="B103" s="94" t="s">
        <v>351</v>
      </c>
      <c r="C103" s="95" t="s">
        <v>125</v>
      </c>
      <c r="D103" s="96" t="s">
        <v>95</v>
      </c>
      <c r="E103" s="94" t="str">
        <f ca="1">'เอกสารหมายเลข 1'!G103</f>
        <v>N/A</v>
      </c>
      <c r="F103" s="175" t="e">
        <f>'เอกสารหมายเลข 2'!S103</f>
        <v>#DIV/0!</v>
      </c>
      <c r="G103" s="106" t="str">
        <f ca="1">IF(E103=""," ",IF(E103="N/A","N/A",IF(E103="N/T","N/T",(F103/E103)*100)))</f>
        <v>N/A</v>
      </c>
      <c r="H103" s="106" t="str">
        <f ca="1">IF(G103=""," ",IF(G103="N/A","N/A",IF(G103="N/T","N/T",IF(G103&gt;=90,"G",IF(G103&gt;=70,"Y","R")))))</f>
        <v>N/A</v>
      </c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</row>
    <row r="104" spans="1:20" ht="21.75">
      <c r="A104" s="392"/>
      <c r="B104" s="79" t="s">
        <v>352</v>
      </c>
      <c r="C104" s="80" t="s">
        <v>353</v>
      </c>
      <c r="D104" s="109" t="s">
        <v>122</v>
      </c>
      <c r="E104" s="79">
        <f>'เอกสารหมายเลข 1'!G104</f>
        <v>0</v>
      </c>
      <c r="F104" s="79">
        <f>'เอกสารหมายเลข 2'!S104</f>
        <v>0</v>
      </c>
      <c r="G104" s="214"/>
      <c r="H104" s="79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</row>
    <row r="105" spans="1:20" ht="21.75">
      <c r="A105" s="409"/>
      <c r="B105" s="111" t="s">
        <v>354</v>
      </c>
      <c r="C105" s="112" t="s">
        <v>355</v>
      </c>
      <c r="D105" s="113" t="s">
        <v>122</v>
      </c>
      <c r="E105" s="111">
        <f>'เอกสารหมายเลข 1'!G105</f>
        <v>0</v>
      </c>
      <c r="F105" s="111">
        <f>'เอกสารหมายเลข 2'!S105</f>
        <v>0</v>
      </c>
      <c r="G105" s="222"/>
      <c r="H105" s="111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</row>
    <row r="106" spans="1:20" ht="21.75">
      <c r="A106" s="88" t="s">
        <v>356</v>
      </c>
      <c r="B106" s="89" t="s">
        <v>357</v>
      </c>
      <c r="C106" s="90" t="s">
        <v>126</v>
      </c>
      <c r="D106" s="116" t="s">
        <v>15</v>
      </c>
      <c r="E106" s="89">
        <f ca="1">'เอกสารหมายเลข 1'!G106</f>
        <v>2</v>
      </c>
      <c r="F106" s="89">
        <f>'เอกสารหมายเลข 2'!S106</f>
        <v>0</v>
      </c>
      <c r="G106" s="106">
        <f ca="1">IF(E106=""," ",IF(E106="N/A","N/A",IF(E106="N/T","N/T",(F106/E106)*100)))</f>
        <v>0</v>
      </c>
      <c r="H106" s="106" t="str">
        <f ca="1">IF(G106=""," ",IF(G106="N/A","N/A",IF(G106="N/T","N/T",IF(G106&gt;=90,"G",IF(G106&gt;=70,"Y","R")))))</f>
        <v>R</v>
      </c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</row>
    <row r="107" spans="1:20" ht="21.75">
      <c r="A107" s="122" t="s">
        <v>358</v>
      </c>
      <c r="B107" s="94" t="s">
        <v>359</v>
      </c>
      <c r="C107" s="95" t="s">
        <v>360</v>
      </c>
      <c r="D107" s="96" t="s">
        <v>95</v>
      </c>
      <c r="E107" s="123">
        <f>'เอกสารหมายเลข 1'!G107</f>
        <v>0</v>
      </c>
      <c r="F107" s="123">
        <f>'เอกสารหมายเลข 2'!S107</f>
        <v>0</v>
      </c>
      <c r="G107" s="224"/>
      <c r="H107" s="123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</row>
    <row r="108" spans="1:20" ht="21.75">
      <c r="A108" s="418" t="s">
        <v>361</v>
      </c>
      <c r="B108" s="103" t="s">
        <v>362</v>
      </c>
      <c r="C108" s="104" t="s">
        <v>363</v>
      </c>
      <c r="D108" s="105" t="s">
        <v>95</v>
      </c>
      <c r="E108" s="103">
        <f ca="1">'เอกสารหมายเลข 1'!G108</f>
        <v>70</v>
      </c>
      <c r="F108" s="106" t="e">
        <f>'เอกสารหมายเลข 2'!S108</f>
        <v>#DIV/0!</v>
      </c>
      <c r="G108" s="106" t="e">
        <f ca="1">IF(E108=""," ",IF(E108="N/A","N/A",IF(E108="N/T","N/T",(F108/E108)*100)))</f>
        <v>#DIV/0!</v>
      </c>
      <c r="H108" s="106" t="e">
        <f ca="1">IF(G108=""," ",IF(G108="N/A","N/A",IF(G108="N/T","N/T",IF(G108&gt;=90,"G",IF(G108&gt;=70,"Y","R")))))</f>
        <v>#DIV/0!</v>
      </c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</row>
    <row r="109" spans="1:20" ht="21.75">
      <c r="A109" s="392"/>
      <c r="B109" s="79" t="s">
        <v>364</v>
      </c>
      <c r="C109" s="80" t="s">
        <v>365</v>
      </c>
      <c r="D109" s="109" t="s">
        <v>122</v>
      </c>
      <c r="E109" s="79">
        <f>'เอกสารหมายเลข 1'!G109</f>
        <v>0</v>
      </c>
      <c r="F109" s="79">
        <f>'เอกสารหมายเลข 2'!S109</f>
        <v>0</v>
      </c>
      <c r="G109" s="214"/>
      <c r="H109" s="79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</row>
    <row r="110" spans="1:20" ht="21.75">
      <c r="A110" s="419"/>
      <c r="B110" s="79" t="s">
        <v>366</v>
      </c>
      <c r="C110" s="80" t="s">
        <v>367</v>
      </c>
      <c r="D110" s="109" t="s">
        <v>122</v>
      </c>
      <c r="E110" s="79">
        <f>'เอกสารหมายเลข 1'!G110</f>
        <v>0</v>
      </c>
      <c r="F110" s="79">
        <f>'เอกสารหมายเลข 2'!S110</f>
        <v>0</v>
      </c>
      <c r="G110" s="214"/>
      <c r="H110" s="79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</row>
    <row r="111" spans="1:20" ht="21.75">
      <c r="A111" s="418" t="s">
        <v>368</v>
      </c>
      <c r="B111" s="103" t="s">
        <v>369</v>
      </c>
      <c r="C111" s="104" t="s">
        <v>370</v>
      </c>
      <c r="D111" s="105" t="s">
        <v>95</v>
      </c>
      <c r="E111" s="103">
        <f ca="1">'เอกสารหมายเลข 1'!G111</f>
        <v>15</v>
      </c>
      <c r="F111" s="106" t="e">
        <f>'เอกสารหมายเลข 2'!S111</f>
        <v>#DIV/0!</v>
      </c>
      <c r="G111" s="106" t="e">
        <f ca="1">IF(E111=""," ",IF(E111="N/A","N/A",IF(E111="N/T","N/T",(F111/E111)*100)))</f>
        <v>#DIV/0!</v>
      </c>
      <c r="H111" s="106" t="e">
        <f ca="1">IF(G111=""," ",IF(G111="N/A","N/A",IF(G111="N/T","N/T",IF(G111&gt;=90,"G",IF(G111&gt;=70,"Y","R")))))</f>
        <v>#DIV/0!</v>
      </c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</row>
    <row r="112" spans="1:20" ht="21.75">
      <c r="A112" s="392"/>
      <c r="B112" s="79" t="s">
        <v>371</v>
      </c>
      <c r="C112" s="80" t="s">
        <v>372</v>
      </c>
      <c r="D112" s="109" t="s">
        <v>122</v>
      </c>
      <c r="E112" s="79">
        <f>'เอกสารหมายเลข 1'!G112</f>
        <v>0</v>
      </c>
      <c r="F112" s="79">
        <f>'เอกสารหมายเลข 2'!S112</f>
        <v>0</v>
      </c>
      <c r="G112" s="214"/>
      <c r="H112" s="79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</row>
    <row r="113" spans="1:20" ht="21.75">
      <c r="A113" s="419"/>
      <c r="B113" s="79" t="s">
        <v>373</v>
      </c>
      <c r="C113" s="80" t="s">
        <v>374</v>
      </c>
      <c r="D113" s="109" t="s">
        <v>122</v>
      </c>
      <c r="E113" s="79">
        <f>'เอกสารหมายเลข 1'!G113</f>
        <v>0</v>
      </c>
      <c r="F113" s="79">
        <f>'เอกสารหมายเลข 2'!S113</f>
        <v>0</v>
      </c>
      <c r="G113" s="214"/>
      <c r="H113" s="79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</row>
    <row r="114" spans="1:20" ht="21.75">
      <c r="A114" s="102" t="s">
        <v>375</v>
      </c>
      <c r="B114" s="124" t="s">
        <v>376</v>
      </c>
      <c r="C114" s="125" t="s">
        <v>377</v>
      </c>
      <c r="D114" s="126" t="s">
        <v>141</v>
      </c>
      <c r="E114" s="124">
        <f ca="1">'เอกสารหมายเลข 1'!G114</f>
        <v>2</v>
      </c>
      <c r="F114" s="124">
        <f>'เอกสารหมายเลข 2'!S114</f>
        <v>0</v>
      </c>
      <c r="G114" s="106">
        <f t="shared" ref="G114:G115" ca="1" si="6">IF(E114=""," ",IF(E114="N/A","N/A",IF(E114="N/T","N/T",(F114/E114)*100)))</f>
        <v>0</v>
      </c>
      <c r="H114" s="106" t="str">
        <f t="shared" ref="H114:H115" ca="1" si="7">IF(G114=""," ",IF(G114="N/A","N/A",IF(G114="N/T","N/T",IF(G114&gt;=90,"G",IF(G114&gt;=70,"Y","R")))))</f>
        <v>R</v>
      </c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</row>
    <row r="115" spans="1:20" ht="21.75">
      <c r="A115" s="421" t="s">
        <v>378</v>
      </c>
      <c r="B115" s="94" t="s">
        <v>379</v>
      </c>
      <c r="C115" s="95" t="s">
        <v>380</v>
      </c>
      <c r="D115" s="96" t="s">
        <v>129</v>
      </c>
      <c r="E115" s="94">
        <f ca="1">'เอกสารหมายเลข 1'!G115</f>
        <v>7</v>
      </c>
      <c r="F115" s="94">
        <f>'เอกสารหมายเลข 2'!S115</f>
        <v>15</v>
      </c>
      <c r="G115" s="175">
        <f t="shared" ca="1" si="6"/>
        <v>214.28571428571428</v>
      </c>
      <c r="H115" s="94" t="str">
        <f t="shared" ca="1" si="7"/>
        <v>G</v>
      </c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</row>
    <row r="116" spans="1:20" ht="21.75">
      <c r="A116" s="392"/>
      <c r="B116" s="79" t="s">
        <v>381</v>
      </c>
      <c r="C116" s="80" t="s">
        <v>382</v>
      </c>
      <c r="D116" s="109" t="s">
        <v>129</v>
      </c>
      <c r="E116" s="79">
        <f>'เอกสารหมายเลข 1'!G116</f>
        <v>0</v>
      </c>
      <c r="F116" s="79">
        <f>'เอกสารหมายเลข 2'!S116</f>
        <v>3</v>
      </c>
      <c r="G116" s="214"/>
      <c r="H116" s="79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</row>
    <row r="117" spans="1:20" ht="21.75">
      <c r="A117" s="392"/>
      <c r="B117" s="79" t="s">
        <v>383</v>
      </c>
      <c r="C117" s="80" t="s">
        <v>384</v>
      </c>
      <c r="D117" s="109" t="s">
        <v>129</v>
      </c>
      <c r="E117" s="79">
        <f>'เอกสารหมายเลข 1'!G117</f>
        <v>0</v>
      </c>
      <c r="F117" s="79">
        <f>'เอกสารหมายเลข 2'!S117</f>
        <v>11</v>
      </c>
      <c r="G117" s="214"/>
      <c r="H117" s="79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</row>
    <row r="118" spans="1:20" ht="21.75">
      <c r="A118" s="409"/>
      <c r="B118" s="111" t="s">
        <v>385</v>
      </c>
      <c r="C118" s="112" t="s">
        <v>386</v>
      </c>
      <c r="D118" s="113" t="s">
        <v>129</v>
      </c>
      <c r="E118" s="111">
        <f>'เอกสารหมายเลข 1'!G118</f>
        <v>0</v>
      </c>
      <c r="F118" s="111">
        <f>'เอกสารหมายเลข 2'!S118</f>
        <v>1</v>
      </c>
      <c r="G118" s="222"/>
      <c r="H118" s="111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</row>
    <row r="119" spans="1:20" ht="21.75">
      <c r="A119" s="122" t="s">
        <v>387</v>
      </c>
      <c r="B119" s="94" t="s">
        <v>388</v>
      </c>
      <c r="C119" s="95" t="s">
        <v>130</v>
      </c>
      <c r="D119" s="96" t="s">
        <v>122</v>
      </c>
      <c r="E119" s="94">
        <f ca="1">'เอกสารหมายเลข 1'!G119</f>
        <v>15</v>
      </c>
      <c r="F119" s="94">
        <f>'เอกสารหมายเลข 2'!S119</f>
        <v>4</v>
      </c>
      <c r="G119" s="175"/>
      <c r="H119" s="94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</row>
    <row r="120" spans="1:20" ht="21.75">
      <c r="A120" s="127" t="s">
        <v>389</v>
      </c>
      <c r="B120" s="79" t="s">
        <v>390</v>
      </c>
      <c r="C120" s="80" t="s">
        <v>391</v>
      </c>
      <c r="D120" s="109" t="s">
        <v>122</v>
      </c>
      <c r="E120" s="79" t="str">
        <f ca="1">'เอกสารหมายเลข 1'!G120</f>
        <v/>
      </c>
      <c r="F120" s="79">
        <f>'เอกสารหมายเลข 2'!S120</f>
        <v>4</v>
      </c>
      <c r="G120" s="214" t="str">
        <f t="shared" ref="G120:G123" ca="1" si="8">IF(E120=""," ",IF(E120="N/A","N/A",IF(E120="N/T","N/T",(F120/E120)*100)))</f>
        <v xml:space="preserve"> </v>
      </c>
      <c r="H120" s="79" t="str">
        <f t="shared" ref="H120:H123" ca="1" si="9">IF(G120=""," ",IF(G120="N/A","N/A",IF(G120="N/T","N/T",IF(G120&gt;=90,"G",IF(G120&gt;=70,"Y","R")))))</f>
        <v>G</v>
      </c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</row>
    <row r="121" spans="1:20" ht="21.75">
      <c r="A121" s="127" t="s">
        <v>392</v>
      </c>
      <c r="B121" s="79" t="s">
        <v>393</v>
      </c>
      <c r="C121" s="80" t="s">
        <v>394</v>
      </c>
      <c r="D121" s="109" t="s">
        <v>122</v>
      </c>
      <c r="E121" s="79" t="str">
        <f ca="1">'เอกสารหมายเลข 1'!G121</f>
        <v>N/T</v>
      </c>
      <c r="F121" s="79">
        <f>'เอกสารหมายเลข 2'!S121</f>
        <v>0</v>
      </c>
      <c r="G121" s="214" t="str">
        <f t="shared" ca="1" si="8"/>
        <v>N/T</v>
      </c>
      <c r="H121" s="79" t="str">
        <f t="shared" ca="1" si="9"/>
        <v>N/T</v>
      </c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</row>
    <row r="122" spans="1:20" ht="21.75">
      <c r="A122" s="127" t="s">
        <v>395</v>
      </c>
      <c r="B122" s="79" t="s">
        <v>396</v>
      </c>
      <c r="C122" s="80" t="s">
        <v>397</v>
      </c>
      <c r="D122" s="109" t="s">
        <v>122</v>
      </c>
      <c r="E122" s="79" t="str">
        <f ca="1">'เอกสารหมายเลข 1'!G122</f>
        <v/>
      </c>
      <c r="F122" s="79">
        <f>'เอกสารหมายเลข 2'!S122</f>
        <v>0</v>
      </c>
      <c r="G122" s="214" t="str">
        <f t="shared" ca="1" si="8"/>
        <v xml:space="preserve"> </v>
      </c>
      <c r="H122" s="79" t="str">
        <f t="shared" ca="1" si="9"/>
        <v>G</v>
      </c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</row>
    <row r="123" spans="1:20" ht="21.75">
      <c r="A123" s="128" t="s">
        <v>398</v>
      </c>
      <c r="B123" s="81" t="s">
        <v>399</v>
      </c>
      <c r="C123" s="82" t="s">
        <v>400</v>
      </c>
      <c r="D123" s="110" t="s">
        <v>122</v>
      </c>
      <c r="E123" s="81" t="str">
        <f ca="1">'เอกสารหมายเลข 1'!G123</f>
        <v>N/T</v>
      </c>
      <c r="F123" s="81">
        <f>'เอกสารหมายเลข 2'!S123</f>
        <v>0</v>
      </c>
      <c r="G123" s="213" t="str">
        <f t="shared" ca="1" si="8"/>
        <v>N/T</v>
      </c>
      <c r="H123" s="81" t="str">
        <f t="shared" ca="1" si="9"/>
        <v>N/T</v>
      </c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</row>
    <row r="124" spans="1:20" ht="21.75">
      <c r="A124" s="129" t="s">
        <v>401</v>
      </c>
      <c r="B124" s="181"/>
      <c r="C124" s="181"/>
      <c r="D124" s="181"/>
      <c r="E124" s="181"/>
      <c r="F124" s="181"/>
      <c r="G124" s="226"/>
      <c r="H124" s="182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</row>
    <row r="125" spans="1:20" ht="21.75">
      <c r="A125" s="416" t="s">
        <v>402</v>
      </c>
      <c r="B125" s="94" t="s">
        <v>403</v>
      </c>
      <c r="C125" s="95" t="s">
        <v>404</v>
      </c>
      <c r="D125" s="96" t="s">
        <v>95</v>
      </c>
      <c r="E125" s="94" t="str">
        <f ca="1">'เอกสารหมายเลข 1'!G125</f>
        <v>N/A</v>
      </c>
      <c r="F125" s="175" t="e">
        <f>'เอกสารหมายเลข 2'!S125</f>
        <v>#DIV/0!</v>
      </c>
      <c r="G125" s="214" t="str">
        <f ca="1">IF(E125=""," ",IF(E125="N/A","N/A",IF(E125="N/T","N/T",(F125/E125)*100)))</f>
        <v>N/A</v>
      </c>
      <c r="H125" s="79" t="str">
        <f ca="1">IF(G125=""," ",IF(G125="N/A","N/A",IF(G125="N/T","N/T",IF(G125&gt;=90,"G",IF(G125&gt;=70,"Y","R")))))</f>
        <v>N/A</v>
      </c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</row>
    <row r="126" spans="1:20" ht="21.75">
      <c r="A126" s="392"/>
      <c r="B126" s="183" t="s">
        <v>405</v>
      </c>
      <c r="C126" s="80" t="s">
        <v>406</v>
      </c>
      <c r="D126" s="79" t="s">
        <v>122</v>
      </c>
      <c r="E126" s="217"/>
      <c r="F126" s="103">
        <f>'เอกสารหมายเลข 2'!S126</f>
        <v>0</v>
      </c>
      <c r="G126" s="214"/>
      <c r="H126" s="79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</row>
    <row r="127" spans="1:20" ht="21.75">
      <c r="A127" s="409"/>
      <c r="B127" s="184" t="s">
        <v>407</v>
      </c>
      <c r="C127" s="112" t="s">
        <v>408</v>
      </c>
      <c r="D127" s="111" t="s">
        <v>122</v>
      </c>
      <c r="E127" s="218"/>
      <c r="F127" s="136">
        <f>'เอกสารหมายเลข 2'!N127</f>
        <v>0</v>
      </c>
      <c r="G127" s="213"/>
      <c r="H127" s="81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</row>
    <row r="128" spans="1:20" ht="21.75">
      <c r="A128" s="32" t="s">
        <v>409</v>
      </c>
      <c r="B128" s="161"/>
      <c r="C128" s="161"/>
      <c r="D128" s="161"/>
      <c r="E128" s="161"/>
      <c r="F128" s="161"/>
      <c r="G128" s="229"/>
      <c r="H128" s="162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</row>
    <row r="129" spans="1:20" ht="21.75">
      <c r="A129" s="88" t="s">
        <v>410</v>
      </c>
      <c r="B129" s="89" t="s">
        <v>411</v>
      </c>
      <c r="C129" s="90" t="s">
        <v>412</v>
      </c>
      <c r="D129" s="116" t="s">
        <v>133</v>
      </c>
      <c r="E129" s="89" t="str">
        <f ca="1">'เอกสารหมายเลข 1'!G129</f>
        <v>N/T</v>
      </c>
      <c r="F129" s="89">
        <f>'เอกสารหมายเลข 2'!S129</f>
        <v>0</v>
      </c>
      <c r="G129" s="172" t="str">
        <f t="shared" ref="G129:G131" ca="1" si="10">IF(E129=""," ",IF(E129="N/A","N/A",IF(E129="N/T","N/T",(F129/E129)*100)))</f>
        <v>N/T</v>
      </c>
      <c r="H129" s="89" t="str">
        <f t="shared" ref="H129:H131" ca="1" si="11">IF(G129=""," ",IF(G129="N/A","N/A",IF(G129="N/T","N/T",IF(G129&gt;=90,"G",IF(G129&gt;=70,"Y","R")))))</f>
        <v>N/T</v>
      </c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</row>
    <row r="130" spans="1:20" ht="21.75">
      <c r="A130" s="88" t="s">
        <v>414</v>
      </c>
      <c r="B130" s="89" t="s">
        <v>415</v>
      </c>
      <c r="C130" s="90" t="s">
        <v>135</v>
      </c>
      <c r="D130" s="116" t="s">
        <v>82</v>
      </c>
      <c r="E130" s="89" t="str">
        <f ca="1">'เอกสารหมายเลข 1'!G130</f>
        <v>N/T</v>
      </c>
      <c r="F130" s="89">
        <f>'เอกสารหมายเลข 2'!S130</f>
        <v>0</v>
      </c>
      <c r="G130" s="172" t="str">
        <f t="shared" ca="1" si="10"/>
        <v>N/T</v>
      </c>
      <c r="H130" s="89" t="str">
        <f t="shared" ca="1" si="11"/>
        <v>N/T</v>
      </c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</row>
    <row r="131" spans="1:20" ht="21.75">
      <c r="A131" s="416" t="s">
        <v>416</v>
      </c>
      <c r="B131" s="94" t="s">
        <v>417</v>
      </c>
      <c r="C131" s="95" t="s">
        <v>136</v>
      </c>
      <c r="D131" s="96" t="s">
        <v>95</v>
      </c>
      <c r="E131" s="94">
        <f ca="1">'เอกสารหมายเลข 1'!G131</f>
        <v>100</v>
      </c>
      <c r="F131" s="175">
        <f>'เอกสารหมายเลข 2'!S131</f>
        <v>100</v>
      </c>
      <c r="G131" s="175">
        <f t="shared" ca="1" si="10"/>
        <v>100</v>
      </c>
      <c r="H131" s="175" t="str">
        <f t="shared" ca="1" si="11"/>
        <v>G</v>
      </c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</row>
    <row r="132" spans="1:20" ht="21.75">
      <c r="A132" s="392"/>
      <c r="B132" s="79" t="s">
        <v>418</v>
      </c>
      <c r="C132" s="104" t="s">
        <v>419</v>
      </c>
      <c r="D132" s="105" t="s">
        <v>420</v>
      </c>
      <c r="E132" s="103">
        <f ca="1">'เอกสารหมายเลข 1'!G132</f>
        <v>12</v>
      </c>
      <c r="F132" s="103">
        <f>'เอกสารหมายเลข 2'!S132</f>
        <v>15</v>
      </c>
      <c r="G132" s="106"/>
      <c r="H132" s="103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</row>
    <row r="133" spans="1:20" ht="21.75">
      <c r="A133" s="392"/>
      <c r="B133" s="79" t="s">
        <v>421</v>
      </c>
      <c r="C133" s="80" t="s">
        <v>422</v>
      </c>
      <c r="D133" s="109" t="s">
        <v>420</v>
      </c>
      <c r="E133" s="79">
        <f ca="1">'เอกสารหมายเลข 1'!G133</f>
        <v>11</v>
      </c>
      <c r="F133" s="79">
        <f>'เอกสารหมายเลข 2'!S133</f>
        <v>14</v>
      </c>
      <c r="G133" s="214"/>
      <c r="H133" s="79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</row>
    <row r="134" spans="1:20" ht="21.75">
      <c r="A134" s="392"/>
      <c r="B134" s="79" t="s">
        <v>423</v>
      </c>
      <c r="C134" s="80" t="s">
        <v>424</v>
      </c>
      <c r="D134" s="109" t="s">
        <v>420</v>
      </c>
      <c r="E134" s="79">
        <f ca="1">'เอกสารหมายเลข 1'!G134</f>
        <v>1</v>
      </c>
      <c r="F134" s="79">
        <f>'เอกสารหมายเลข 2'!S134</f>
        <v>1</v>
      </c>
      <c r="G134" s="214"/>
      <c r="H134" s="79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</row>
    <row r="135" spans="1:20" ht="21.75">
      <c r="A135" s="392"/>
      <c r="B135" s="103" t="s">
        <v>425</v>
      </c>
      <c r="C135" s="104" t="s">
        <v>426</v>
      </c>
      <c r="D135" s="105" t="s">
        <v>420</v>
      </c>
      <c r="E135" s="103">
        <f ca="1">'เอกสารหมายเลข 1'!G135</f>
        <v>12</v>
      </c>
      <c r="F135" s="103">
        <f>'เอกสารหมายเลข 2'!S135</f>
        <v>15</v>
      </c>
      <c r="G135" s="106"/>
      <c r="H135" s="103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</row>
    <row r="136" spans="1:20" ht="21.75">
      <c r="A136" s="392"/>
      <c r="B136" s="79" t="s">
        <v>427</v>
      </c>
      <c r="C136" s="80" t="s">
        <v>428</v>
      </c>
      <c r="D136" s="109" t="s">
        <v>420</v>
      </c>
      <c r="E136" s="79">
        <f ca="1">'เอกสารหมายเลข 1'!G136</f>
        <v>11</v>
      </c>
      <c r="F136" s="79">
        <f>'เอกสารหมายเลข 2'!S136</f>
        <v>14</v>
      </c>
      <c r="G136" s="214"/>
      <c r="H136" s="79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</row>
    <row r="137" spans="1:20" ht="21.75">
      <c r="A137" s="409"/>
      <c r="B137" s="111" t="s">
        <v>429</v>
      </c>
      <c r="C137" s="112" t="s">
        <v>430</v>
      </c>
      <c r="D137" s="113" t="s">
        <v>420</v>
      </c>
      <c r="E137" s="111">
        <f ca="1">'เอกสารหมายเลข 1'!G137</f>
        <v>1</v>
      </c>
      <c r="F137" s="111">
        <f>'เอกสารหมายเลข 2'!S137</f>
        <v>1</v>
      </c>
      <c r="G137" s="222"/>
      <c r="H137" s="111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</row>
    <row r="138" spans="1:20" ht="21.75">
      <c r="A138" s="88" t="s">
        <v>431</v>
      </c>
      <c r="B138" s="89" t="s">
        <v>432</v>
      </c>
      <c r="C138" s="90" t="s">
        <v>137</v>
      </c>
      <c r="D138" s="116" t="s">
        <v>102</v>
      </c>
      <c r="E138" s="91">
        <f ca="1">'เอกสารหมายเลข 1'!G138</f>
        <v>18000000</v>
      </c>
      <c r="F138" s="91">
        <f>'เอกสารหมายเลข 2'!S138</f>
        <v>8818935.0399999991</v>
      </c>
      <c r="G138" s="172"/>
      <c r="H138" s="91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</row>
    <row r="139" spans="1:20" ht="21.75">
      <c r="A139" s="88" t="s">
        <v>434</v>
      </c>
      <c r="B139" s="89" t="s">
        <v>435</v>
      </c>
      <c r="C139" s="90" t="s">
        <v>436</v>
      </c>
      <c r="D139" s="116" t="s">
        <v>102</v>
      </c>
      <c r="E139" s="91">
        <f ca="1">'เอกสารหมายเลข 1'!G139</f>
        <v>9000000</v>
      </c>
      <c r="F139" s="89">
        <f>'เอกสารหมายเลข 2'!S139</f>
        <v>0</v>
      </c>
      <c r="G139" s="172">
        <f t="shared" ref="G139:G140" ca="1" si="12">IF(E139=""," ",IF(E139="N/A","N/A",IF(E139="N/T","N/T",(F139/E139)*100)))</f>
        <v>0</v>
      </c>
      <c r="H139" s="89" t="str">
        <f t="shared" ref="H139:H140" ca="1" si="13">IF(G139=""," ",IF(G139="N/A","N/A",IF(G139="N/T","N/T",IF(G139&gt;=90,"G",IF(G139&gt;=70,"Y","R")))))</f>
        <v>R</v>
      </c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</row>
    <row r="140" spans="1:20" ht="21.75">
      <c r="A140" s="88" t="s">
        <v>437</v>
      </c>
      <c r="B140" s="89" t="s">
        <v>438</v>
      </c>
      <c r="C140" s="90" t="s">
        <v>439</v>
      </c>
      <c r="D140" s="116" t="s">
        <v>102</v>
      </c>
      <c r="E140" s="91">
        <f ca="1">'เอกสารหมายเลข 1'!G140</f>
        <v>9000000</v>
      </c>
      <c r="F140" s="91">
        <f>'เอกสารหมายเลข 2'!S140</f>
        <v>8818935.0399999991</v>
      </c>
      <c r="G140" s="172">
        <f t="shared" ca="1" si="12"/>
        <v>97.988167111111096</v>
      </c>
      <c r="H140" s="91" t="str">
        <f t="shared" ca="1" si="13"/>
        <v>G</v>
      </c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</row>
    <row r="141" spans="1:20" ht="21.75">
      <c r="A141" s="32" t="s">
        <v>139</v>
      </c>
      <c r="B141" s="161"/>
      <c r="C141" s="161"/>
      <c r="D141" s="161"/>
      <c r="E141" s="161"/>
      <c r="F141" s="161"/>
      <c r="G141" s="229"/>
      <c r="H141" s="162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</row>
    <row r="142" spans="1:20" ht="21.75">
      <c r="A142" s="185" t="s">
        <v>440</v>
      </c>
      <c r="B142" s="186" t="s">
        <v>441</v>
      </c>
      <c r="C142" s="187" t="s">
        <v>563</v>
      </c>
      <c r="D142" s="188" t="s">
        <v>141</v>
      </c>
      <c r="E142" s="186">
        <f>'เอกสารหมายเลข 1'!G142</f>
        <v>0</v>
      </c>
      <c r="F142" s="186">
        <f>'เอกสารหมายเลข 2'!S142</f>
        <v>0</v>
      </c>
      <c r="G142" s="231"/>
      <c r="H142" s="18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</row>
    <row r="143" spans="1:20" ht="37.5">
      <c r="A143" s="416" t="s">
        <v>442</v>
      </c>
      <c r="B143" s="94" t="s">
        <v>443</v>
      </c>
      <c r="C143" s="95" t="s">
        <v>444</v>
      </c>
      <c r="D143" s="135" t="s">
        <v>445</v>
      </c>
      <c r="E143" s="94" t="str">
        <f>'เอกสารหมายเลข 1'!G143</f>
        <v>ครบ</v>
      </c>
      <c r="F143" s="94" t="str">
        <f>'เอกสารหมายเลข 2'!S143</f>
        <v>ไม่ครบ</v>
      </c>
      <c r="G143" s="175">
        <f>IF(F143="ครบ",100,0)</f>
        <v>0</v>
      </c>
      <c r="H143" s="94" t="str">
        <f>IF(G143=""," ",IF(G143="N/A","N/A",IF(G143="N/T","N/T",IF(G143&gt;=90,"G",IF(G143&gt;=70,"Y","R")))))</f>
        <v>R</v>
      </c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</row>
    <row r="144" spans="1:20" ht="21.75">
      <c r="A144" s="392"/>
      <c r="B144" s="103" t="s">
        <v>447</v>
      </c>
      <c r="C144" s="104" t="s">
        <v>448</v>
      </c>
      <c r="D144" s="105" t="s">
        <v>449</v>
      </c>
      <c r="E144" s="103">
        <f>'เอกสารหมายเลข 1'!G144</f>
        <v>0</v>
      </c>
      <c r="F144" s="103">
        <f>'เอกสารหมายเลข 2'!S144</f>
        <v>0</v>
      </c>
      <c r="G144" s="106"/>
      <c r="H144" s="103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</row>
    <row r="145" spans="1:20" ht="21.75">
      <c r="A145" s="392"/>
      <c r="B145" s="103" t="s">
        <v>450</v>
      </c>
      <c r="C145" s="104" t="s">
        <v>451</v>
      </c>
      <c r="D145" s="105" t="s">
        <v>452</v>
      </c>
      <c r="E145" s="103">
        <f>'เอกสารหมายเลข 1'!G145</f>
        <v>0</v>
      </c>
      <c r="F145" s="103">
        <f>'เอกสารหมายเลข 2'!S145</f>
        <v>0</v>
      </c>
      <c r="G145" s="106"/>
      <c r="H145" s="103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</row>
    <row r="146" spans="1:20" ht="21.75">
      <c r="A146" s="409"/>
      <c r="B146" s="136" t="s">
        <v>453</v>
      </c>
      <c r="C146" s="137" t="s">
        <v>454</v>
      </c>
      <c r="D146" s="138" t="s">
        <v>455</v>
      </c>
      <c r="E146" s="136">
        <f>'เอกสารหมายเลข 1'!G146</f>
        <v>0</v>
      </c>
      <c r="F146" s="136">
        <f>'เอกสารหมายเลข 2'!S146</f>
        <v>0</v>
      </c>
      <c r="G146" s="228"/>
      <c r="H146" s="13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</row>
    <row r="147" spans="1:20" ht="21.75">
      <c r="A147" s="185" t="s">
        <v>456</v>
      </c>
      <c r="B147" s="186" t="s">
        <v>447</v>
      </c>
      <c r="C147" s="187" t="s">
        <v>145</v>
      </c>
      <c r="D147" s="188"/>
      <c r="E147" s="186">
        <f>'เอกสารหมายเลข 1'!G147</f>
        <v>0</v>
      </c>
      <c r="F147" s="186">
        <f>'เอกสารหมายเลข 2'!S147</f>
        <v>0</v>
      </c>
      <c r="G147" s="231"/>
      <c r="H147" s="18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</row>
    <row r="148" spans="1:20" ht="21.75">
      <c r="A148" s="185" t="s">
        <v>458</v>
      </c>
      <c r="B148" s="186" t="s">
        <v>450</v>
      </c>
      <c r="C148" s="187" t="s">
        <v>146</v>
      </c>
      <c r="D148" s="188" t="s">
        <v>84</v>
      </c>
      <c r="E148" s="186">
        <f>'เอกสารหมายเลข 1'!G148</f>
        <v>0</v>
      </c>
      <c r="F148" s="186">
        <f>'เอกสารหมายเลข 2'!S148</f>
        <v>0</v>
      </c>
      <c r="G148" s="231"/>
      <c r="H148" s="18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</row>
    <row r="149" spans="1:20" ht="21.75">
      <c r="A149" s="185" t="s">
        <v>460</v>
      </c>
      <c r="B149" s="186" t="s">
        <v>453</v>
      </c>
      <c r="C149" s="187" t="s">
        <v>147</v>
      </c>
      <c r="D149" s="188" t="s">
        <v>148</v>
      </c>
      <c r="E149" s="186">
        <f>'เอกสารหมายเลข 1'!G149</f>
        <v>0</v>
      </c>
      <c r="F149" s="186">
        <f>'เอกสารหมายเลข 2'!S149</f>
        <v>0</v>
      </c>
      <c r="G149" s="231"/>
      <c r="H149" s="18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</row>
    <row r="150" spans="1:20" ht="21.75">
      <c r="A150" s="185" t="s">
        <v>462</v>
      </c>
      <c r="B150" s="186" t="s">
        <v>457</v>
      </c>
      <c r="C150" s="187" t="s">
        <v>150</v>
      </c>
      <c r="D150" s="188" t="s">
        <v>148</v>
      </c>
      <c r="E150" s="186">
        <f>'เอกสารหมายเลข 1'!G150</f>
        <v>0</v>
      </c>
      <c r="F150" s="186">
        <f>'เอกสารหมายเลข 2'!S150</f>
        <v>0</v>
      </c>
      <c r="G150" s="231"/>
      <c r="H150" s="18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</row>
    <row r="151" spans="1:20" ht="21.75">
      <c r="A151" s="185" t="s">
        <v>464</v>
      </c>
      <c r="B151" s="186" t="s">
        <v>459</v>
      </c>
      <c r="C151" s="187" t="s">
        <v>151</v>
      </c>
      <c r="D151" s="188" t="s">
        <v>95</v>
      </c>
      <c r="E151" s="186">
        <f>'เอกสารหมายเลข 1'!G151</f>
        <v>0</v>
      </c>
      <c r="F151" s="186">
        <f>'เอกสารหมายเลข 2'!S151</f>
        <v>0</v>
      </c>
      <c r="G151" s="231"/>
      <c r="H151" s="18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</row>
    <row r="152" spans="1:20" ht="21.75">
      <c r="A152" s="185" t="s">
        <v>466</v>
      </c>
      <c r="B152" s="186" t="s">
        <v>461</v>
      </c>
      <c r="C152" s="187" t="s">
        <v>468</v>
      </c>
      <c r="D152" s="188" t="s">
        <v>154</v>
      </c>
      <c r="E152" s="186">
        <f>'เอกสารหมายเลข 1'!G152</f>
        <v>0</v>
      </c>
      <c r="F152" s="186">
        <f>'เอกสารหมายเลข 2'!S152</f>
        <v>0</v>
      </c>
      <c r="G152" s="231"/>
      <c r="H152" s="18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</row>
    <row r="153" spans="1:20" ht="21.75">
      <c r="A153" s="185" t="s">
        <v>469</v>
      </c>
      <c r="B153" s="186" t="s">
        <v>463</v>
      </c>
      <c r="C153" s="187" t="s">
        <v>155</v>
      </c>
      <c r="D153" s="188" t="s">
        <v>95</v>
      </c>
      <c r="E153" s="186">
        <f>'เอกสารหมายเลข 1'!G153</f>
        <v>0</v>
      </c>
      <c r="F153" s="186">
        <f>'เอกสารหมายเลข 2'!S153</f>
        <v>0</v>
      </c>
      <c r="G153" s="231"/>
      <c r="H153" s="18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</row>
    <row r="154" spans="1:20" ht="21.75">
      <c r="A154" s="88" t="s">
        <v>156</v>
      </c>
      <c r="B154" s="89" t="s">
        <v>465</v>
      </c>
      <c r="C154" s="90" t="s">
        <v>472</v>
      </c>
      <c r="D154" s="116" t="s">
        <v>95</v>
      </c>
      <c r="E154" s="89">
        <f ca="1">'เอกสารหมายเลข 1'!G154</f>
        <v>100</v>
      </c>
      <c r="F154" s="89">
        <f>'เอกสารหมายเลข 2'!S154</f>
        <v>0</v>
      </c>
      <c r="G154" s="172">
        <f ca="1">IF(E154=""," ",IF(E154="N/A","N/A",IF(E154="N/T","N/T",(F154/E154)*100)))</f>
        <v>0</v>
      </c>
      <c r="H154" s="89" t="str">
        <f ca="1">IF(G154=""," ",IF(G154="N/A","N/A",IF(G154="N/T","N/T",IF(G154&gt;=90,"G",IF(G154&gt;=70,"Y","R")))))</f>
        <v>R</v>
      </c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</row>
    <row r="155" spans="1:20" ht="21.75">
      <c r="A155" s="185" t="s">
        <v>473</v>
      </c>
      <c r="B155" s="186" t="s">
        <v>467</v>
      </c>
      <c r="C155" s="187" t="s">
        <v>158</v>
      </c>
      <c r="D155" s="188" t="s">
        <v>95</v>
      </c>
      <c r="E155" s="186">
        <f>'เอกสารหมายเลข 1'!G155</f>
        <v>0</v>
      </c>
      <c r="F155" s="186">
        <f>'เอกสารหมายเลข 2'!S155</f>
        <v>0</v>
      </c>
      <c r="G155" s="231"/>
      <c r="H155" s="18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</row>
    <row r="156" spans="1:20" ht="21.75">
      <c r="A156" s="122" t="s">
        <v>475</v>
      </c>
      <c r="B156" s="94" t="s">
        <v>470</v>
      </c>
      <c r="C156" s="95" t="s">
        <v>159</v>
      </c>
      <c r="D156" s="189"/>
      <c r="E156" s="139">
        <f>'เอกสารหมายเลข 1'!G156</f>
        <v>0</v>
      </c>
      <c r="F156" s="139">
        <f>'เอกสารหมายเลข 2'!S156</f>
        <v>0</v>
      </c>
      <c r="G156" s="232"/>
      <c r="H156" s="139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</row>
    <row r="157" spans="1:20" ht="21.75">
      <c r="A157" s="418" t="s">
        <v>477</v>
      </c>
      <c r="B157" s="103" t="s">
        <v>471</v>
      </c>
      <c r="C157" s="104" t="s">
        <v>479</v>
      </c>
      <c r="D157" s="105" t="s">
        <v>95</v>
      </c>
      <c r="E157" s="103">
        <f ca="1">'เอกสารหมายเลข 1'!G157</f>
        <v>100</v>
      </c>
      <c r="F157" s="106" t="e">
        <f>'เอกสารหมายเลข 2'!S157</f>
        <v>#DIV/0!</v>
      </c>
      <c r="G157" s="106" t="e">
        <f ca="1">IF(E157=""," ",IF(E157="N/A","N/A",IF(E157="N/T","N/T",(F157/E157)*100)))</f>
        <v>#DIV/0!</v>
      </c>
      <c r="H157" s="106" t="e">
        <f ca="1">IF(G157=""," ",IF(G157="N/A","N/A",IF(G157="N/T","N/T",IF(G157&gt;=90,"G",IF(G157&gt;=70,"Y","R")))))</f>
        <v>#DIV/0!</v>
      </c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</row>
    <row r="158" spans="1:20" ht="21.75">
      <c r="A158" s="392"/>
      <c r="B158" s="79" t="s">
        <v>474</v>
      </c>
      <c r="C158" s="80" t="s">
        <v>481</v>
      </c>
      <c r="D158" s="109" t="s">
        <v>122</v>
      </c>
      <c r="E158" s="79">
        <f>'เอกสารหมายเลข 1'!G158</f>
        <v>0</v>
      </c>
      <c r="F158" s="79">
        <f>'เอกสารหมายเลข 2'!S158</f>
        <v>0</v>
      </c>
      <c r="G158" s="214"/>
      <c r="H158" s="79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</row>
    <row r="159" spans="1:20" ht="21.75">
      <c r="A159" s="419"/>
      <c r="B159" s="79" t="s">
        <v>476</v>
      </c>
      <c r="C159" s="80" t="s">
        <v>483</v>
      </c>
      <c r="D159" s="109" t="s">
        <v>122</v>
      </c>
      <c r="E159" s="79">
        <f>'เอกสารหมายเลข 1'!G159</f>
        <v>0</v>
      </c>
      <c r="F159" s="79">
        <f>'เอกสารหมายเลข 2'!S159</f>
        <v>0</v>
      </c>
      <c r="G159" s="214"/>
      <c r="H159" s="79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</row>
    <row r="160" spans="1:20" ht="21.75">
      <c r="A160" s="418" t="s">
        <v>484</v>
      </c>
      <c r="B160" s="103" t="s">
        <v>478</v>
      </c>
      <c r="C160" s="104" t="s">
        <v>486</v>
      </c>
      <c r="D160" s="105" t="s">
        <v>95</v>
      </c>
      <c r="E160" s="103">
        <f ca="1">'เอกสารหมายเลข 1'!G160</f>
        <v>100</v>
      </c>
      <c r="F160" s="106" t="e">
        <f>'เอกสารหมายเลข 2'!S160</f>
        <v>#DIV/0!</v>
      </c>
      <c r="G160" s="106" t="e">
        <f ca="1">IF(E160=""," ",IF(E160="N/A","N/A",IF(E160="N/T","N/T",(F160/E160)*100)))</f>
        <v>#DIV/0!</v>
      </c>
      <c r="H160" s="106" t="e">
        <f ca="1">IF(G160=""," ",IF(G160="N/A","N/A",IF(G160="N/T","N/T",IF(G160&gt;=90,"G",IF(G160&gt;=70,"Y","R")))))</f>
        <v>#DIV/0!</v>
      </c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</row>
    <row r="161" spans="1:20" ht="21.75">
      <c r="A161" s="392"/>
      <c r="B161" s="79" t="s">
        <v>480</v>
      </c>
      <c r="C161" s="80" t="s">
        <v>488</v>
      </c>
      <c r="D161" s="109" t="s">
        <v>122</v>
      </c>
      <c r="E161" s="79">
        <f>'เอกสารหมายเลข 1'!G161</f>
        <v>0</v>
      </c>
      <c r="F161" s="79">
        <f>'เอกสารหมายเลข 2'!S161</f>
        <v>0</v>
      </c>
      <c r="G161" s="214"/>
      <c r="H161" s="79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</row>
    <row r="162" spans="1:20" ht="21.75">
      <c r="A162" s="409"/>
      <c r="B162" s="111" t="s">
        <v>482</v>
      </c>
      <c r="C162" s="112" t="s">
        <v>490</v>
      </c>
      <c r="D162" s="113" t="s">
        <v>122</v>
      </c>
      <c r="E162" s="111">
        <f>'เอกสารหมายเลข 1'!G162</f>
        <v>0</v>
      </c>
      <c r="F162" s="111">
        <f>'เอกสารหมายเลข 2'!S162</f>
        <v>0</v>
      </c>
      <c r="G162" s="222"/>
      <c r="H162" s="111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</row>
    <row r="163" spans="1:20" ht="21.75">
      <c r="A163" s="190" t="s">
        <v>491</v>
      </c>
      <c r="B163" s="191" t="s">
        <v>485</v>
      </c>
      <c r="C163" s="192" t="s">
        <v>160</v>
      </c>
      <c r="D163" s="193"/>
      <c r="E163" s="191">
        <f>'เอกสารหมายเลข 1'!G163</f>
        <v>0</v>
      </c>
      <c r="F163" s="191">
        <f>'เอกสารหมายเลข 2'!S163</f>
        <v>0</v>
      </c>
      <c r="G163" s="233"/>
      <c r="H163" s="191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</row>
    <row r="164" spans="1:20" ht="21.75">
      <c r="A164" s="194" t="s">
        <v>494</v>
      </c>
      <c r="B164" s="195" t="s">
        <v>487</v>
      </c>
      <c r="C164" s="196" t="s">
        <v>496</v>
      </c>
      <c r="D164" s="197" t="s">
        <v>141</v>
      </c>
      <c r="E164" s="195">
        <f>'เอกสารหมายเลข 1'!G164</f>
        <v>0</v>
      </c>
      <c r="F164" s="195">
        <f>'เอกสารหมายเลข 2'!S164</f>
        <v>0</v>
      </c>
      <c r="G164" s="234"/>
      <c r="H164" s="195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</row>
    <row r="165" spans="1:20" ht="21.75">
      <c r="A165" s="198" t="s">
        <v>497</v>
      </c>
      <c r="B165" s="199" t="s">
        <v>489</v>
      </c>
      <c r="C165" s="200" t="s">
        <v>499</v>
      </c>
      <c r="D165" s="201" t="s">
        <v>141</v>
      </c>
      <c r="E165" s="199">
        <f>'เอกสารหมายเลข 1'!G165</f>
        <v>0</v>
      </c>
      <c r="F165" s="199">
        <f>'เอกสารหมายเลข 2'!S165</f>
        <v>0</v>
      </c>
      <c r="G165" s="235"/>
      <c r="H165" s="199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</row>
    <row r="166" spans="1:20" ht="21.75">
      <c r="A166" s="185" t="s">
        <v>500</v>
      </c>
      <c r="B166" s="186" t="s">
        <v>492</v>
      </c>
      <c r="C166" s="187" t="s">
        <v>162</v>
      </c>
      <c r="D166" s="188" t="s">
        <v>95</v>
      </c>
      <c r="E166" s="186">
        <f>'เอกสารหมายเลข 1'!G166</f>
        <v>0</v>
      </c>
      <c r="F166" s="186">
        <f>'เอกสารหมายเลข 2'!S166</f>
        <v>0</v>
      </c>
      <c r="G166" s="231"/>
      <c r="H166" s="18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</row>
    <row r="167" spans="1:20" ht="21.75">
      <c r="A167" s="122" t="s">
        <v>502</v>
      </c>
      <c r="B167" s="94" t="s">
        <v>495</v>
      </c>
      <c r="C167" s="95" t="s">
        <v>164</v>
      </c>
      <c r="D167" s="189"/>
      <c r="E167" s="139">
        <f>'เอกสารหมายเลข 1'!G167</f>
        <v>0</v>
      </c>
      <c r="F167" s="139">
        <f>'เอกสารหมายเลข 2'!S167</f>
        <v>0</v>
      </c>
      <c r="G167" s="232"/>
      <c r="H167" s="139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</row>
    <row r="168" spans="1:20" ht="21.75">
      <c r="A168" s="154" t="s">
        <v>504</v>
      </c>
      <c r="B168" s="103" t="s">
        <v>498</v>
      </c>
      <c r="C168" s="104" t="s">
        <v>506</v>
      </c>
      <c r="D168" s="105" t="s">
        <v>122</v>
      </c>
      <c r="E168" s="103">
        <f ca="1">'เอกสารหมายเลข 1'!G168</f>
        <v>1</v>
      </c>
      <c r="F168" s="103">
        <f>'เอกสารหมายเลข 2'!S168</f>
        <v>0</v>
      </c>
      <c r="G168" s="106">
        <f t="shared" ref="G168:G169" ca="1" si="14">IF(E168=""," ",IF(E168="N/A","N/A",IF(E168="N/T","N/T",(F168/E168)*100)))</f>
        <v>0</v>
      </c>
      <c r="H168" s="103" t="str">
        <f t="shared" ref="H168:H169" ca="1" si="15">IF(G168=""," ",IF(G168="N/A","N/A",IF(G168="N/T","N/T",IF(G168&gt;=90,"G",IF(G168&gt;=70,"Y","R")))))</f>
        <v>R</v>
      </c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</row>
    <row r="169" spans="1:20" ht="21.75">
      <c r="A169" s="418" t="s">
        <v>507</v>
      </c>
      <c r="B169" s="103" t="s">
        <v>501</v>
      </c>
      <c r="C169" s="104" t="s">
        <v>509</v>
      </c>
      <c r="D169" s="105" t="s">
        <v>95</v>
      </c>
      <c r="E169" s="103">
        <f ca="1">'เอกสารหมายเลข 1'!G169</f>
        <v>8.33</v>
      </c>
      <c r="F169" s="106" t="e">
        <f>'เอกสารหมายเลข 2'!S169</f>
        <v>#DIV/0!</v>
      </c>
      <c r="G169" s="106" t="e">
        <f t="shared" ca="1" si="14"/>
        <v>#DIV/0!</v>
      </c>
      <c r="H169" s="106" t="e">
        <f t="shared" ca="1" si="15"/>
        <v>#DIV/0!</v>
      </c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</row>
    <row r="170" spans="1:20" ht="21.75">
      <c r="A170" s="392"/>
      <c r="B170" s="79" t="s">
        <v>503</v>
      </c>
      <c r="C170" s="80" t="s">
        <v>511</v>
      </c>
      <c r="D170" s="109" t="s">
        <v>122</v>
      </c>
      <c r="E170" s="79">
        <f ca="1">'เอกสารหมายเลข 1'!G170</f>
        <v>3</v>
      </c>
      <c r="F170" s="79">
        <f>'เอกสารหมายเลข 2'!S170</f>
        <v>0</v>
      </c>
      <c r="G170" s="214"/>
      <c r="H170" s="79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</row>
    <row r="171" spans="1:20" ht="21.75">
      <c r="A171" s="419"/>
      <c r="B171" s="79" t="s">
        <v>505</v>
      </c>
      <c r="C171" s="80" t="s">
        <v>513</v>
      </c>
      <c r="D171" s="109" t="s">
        <v>122</v>
      </c>
      <c r="E171" s="79">
        <f ca="1">'เอกสารหมายเลข 1'!G171</f>
        <v>36</v>
      </c>
      <c r="F171" s="79">
        <f>'เอกสารหมายเลข 2'!S171</f>
        <v>0</v>
      </c>
      <c r="G171" s="214"/>
      <c r="H171" s="79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</row>
    <row r="172" spans="1:20" ht="21.75">
      <c r="A172" s="418" t="s">
        <v>514</v>
      </c>
      <c r="B172" s="103" t="s">
        <v>508</v>
      </c>
      <c r="C172" s="104" t="s">
        <v>516</v>
      </c>
      <c r="D172" s="105" t="s">
        <v>95</v>
      </c>
      <c r="E172" s="103">
        <f ca="1">'เอกสารหมายเลข 1'!G172</f>
        <v>36.36</v>
      </c>
      <c r="F172" s="106" t="e">
        <f>'เอกสารหมายเลข 2'!S172</f>
        <v>#DIV/0!</v>
      </c>
      <c r="G172" s="106" t="e">
        <f ca="1">IF(E172=""," ",IF(E172="N/A","N/A",IF(E172="N/T","N/T",(F172/E172)*100)))</f>
        <v>#DIV/0!</v>
      </c>
      <c r="H172" s="106" t="e">
        <f ca="1">IF(G172=""," ",IF(G172="N/A","N/A",IF(G172="N/T","N/T",IF(G172&gt;=90,"G",IF(G172&gt;=70,"Y","R")))))</f>
        <v>#DIV/0!</v>
      </c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</row>
    <row r="173" spans="1:20" ht="21.75">
      <c r="A173" s="392"/>
      <c r="B173" s="79" t="s">
        <v>510</v>
      </c>
      <c r="C173" s="80" t="s">
        <v>518</v>
      </c>
      <c r="D173" s="109" t="s">
        <v>122</v>
      </c>
      <c r="E173" s="79">
        <f ca="1">'เอกสารหมายเลข 1'!G173</f>
        <v>4</v>
      </c>
      <c r="F173" s="79">
        <f>'เอกสารหมายเลข 2'!S173</f>
        <v>0</v>
      </c>
      <c r="G173" s="214"/>
      <c r="H173" s="79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</row>
    <row r="174" spans="1:20" ht="21.75">
      <c r="A174" s="409"/>
      <c r="B174" s="111" t="s">
        <v>512</v>
      </c>
      <c r="C174" s="112" t="s">
        <v>520</v>
      </c>
      <c r="D174" s="113" t="s">
        <v>122</v>
      </c>
      <c r="E174" s="111">
        <f ca="1">'เอกสารหมายเลข 1'!G174</f>
        <v>11</v>
      </c>
      <c r="F174" s="111">
        <f>'เอกสารหมายเลข 2'!S174</f>
        <v>0</v>
      </c>
      <c r="G174" s="222"/>
      <c r="H174" s="111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</row>
    <row r="175" spans="1:20" ht="21.75">
      <c r="A175" s="88" t="s">
        <v>521</v>
      </c>
      <c r="B175" s="89" t="s">
        <v>515</v>
      </c>
      <c r="C175" s="90" t="s">
        <v>167</v>
      </c>
      <c r="D175" s="116" t="s">
        <v>102</v>
      </c>
      <c r="E175" s="89" t="str">
        <f ca="1">'เอกสารหมายเลข 1'!G175</f>
        <v>เป็นบวก</v>
      </c>
      <c r="F175" s="89" t="str">
        <f>'เอกสารหมายเลข 2'!S175</f>
        <v>เป็นบวก</v>
      </c>
      <c r="G175" s="172">
        <f t="shared" ref="G175:G176" si="16">IF(F175="เป็นบวก",100,0)</f>
        <v>100</v>
      </c>
      <c r="H175" s="89" t="str">
        <f t="shared" ref="H175:H179" si="17">IF(G175=""," ",IF(G175="N/A","N/A",IF(G175="N/T","N/T",IF(G175&gt;=90,"G",IF(G175&gt;=70,"Y","R")))))</f>
        <v>G</v>
      </c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</row>
    <row r="176" spans="1:20" ht="21.75">
      <c r="A176" s="88" t="s">
        <v>523</v>
      </c>
      <c r="B176" s="89" t="s">
        <v>517</v>
      </c>
      <c r="C176" s="90" t="s">
        <v>169</v>
      </c>
      <c r="D176" s="116" t="s">
        <v>102</v>
      </c>
      <c r="E176" s="89" t="str">
        <f ca="1">'เอกสารหมายเลข 1'!G176</f>
        <v>เป็นบวก</v>
      </c>
      <c r="F176" s="89" t="str">
        <f>'เอกสารหมายเลข 2'!S176</f>
        <v>เป็นบวก</v>
      </c>
      <c r="G176" s="172">
        <f t="shared" si="16"/>
        <v>100</v>
      </c>
      <c r="H176" s="89" t="str">
        <f t="shared" si="17"/>
        <v>G</v>
      </c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</row>
    <row r="177" spans="1:20" ht="21.75">
      <c r="A177" s="88" t="s">
        <v>525</v>
      </c>
      <c r="B177" s="89" t="s">
        <v>519</v>
      </c>
      <c r="C177" s="90" t="s">
        <v>170</v>
      </c>
      <c r="D177" s="116" t="s">
        <v>95</v>
      </c>
      <c r="E177" s="89">
        <f ca="1">'เอกสารหมายเลข 1'!G177</f>
        <v>10</v>
      </c>
      <c r="F177" s="172">
        <f>'เอกสารหมายเลข 2'!S177</f>
        <v>17.91</v>
      </c>
      <c r="G177" s="172">
        <f t="shared" ref="G177:G179" ca="1" si="18">IF(E177=""," ",IF(E177="N/A","N/A",IF(E177="N/T","N/T",(F177/E177)*100)))</f>
        <v>179.1</v>
      </c>
      <c r="H177" s="172" t="str">
        <f t="shared" ca="1" si="17"/>
        <v>G</v>
      </c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</row>
    <row r="178" spans="1:20" ht="21.75">
      <c r="A178" s="88" t="s">
        <v>527</v>
      </c>
      <c r="B178" s="89" t="s">
        <v>522</v>
      </c>
      <c r="C178" s="90" t="s">
        <v>171</v>
      </c>
      <c r="D178" s="116" t="s">
        <v>95</v>
      </c>
      <c r="E178" s="89">
        <f ca="1">'เอกสารหมายเลข 1'!G178</f>
        <v>15</v>
      </c>
      <c r="F178" s="172">
        <f>'เอกสารหมายเลข 2'!S178</f>
        <v>17.55</v>
      </c>
      <c r="G178" s="172">
        <f t="shared" ca="1" si="18"/>
        <v>117.00000000000001</v>
      </c>
      <c r="H178" s="172" t="str">
        <f t="shared" ca="1" si="17"/>
        <v>G</v>
      </c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</row>
    <row r="179" spans="1:20" ht="21.75">
      <c r="A179" s="421" t="s">
        <v>529</v>
      </c>
      <c r="B179" s="94" t="s">
        <v>524</v>
      </c>
      <c r="C179" s="95" t="s">
        <v>172</v>
      </c>
      <c r="D179" s="96" t="s">
        <v>95</v>
      </c>
      <c r="E179" s="94">
        <f ca="1">'เอกสารหมายเลข 1'!G179</f>
        <v>100</v>
      </c>
      <c r="F179" s="106" t="e">
        <f>'เอกสารหมายเลข 2'!S179</f>
        <v>#DIV/0!</v>
      </c>
      <c r="G179" s="106" t="e">
        <f t="shared" ca="1" si="18"/>
        <v>#DIV/0!</v>
      </c>
      <c r="H179" s="106" t="e">
        <f t="shared" ca="1" si="17"/>
        <v>#DIV/0!</v>
      </c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</row>
    <row r="180" spans="1:20" ht="21.75">
      <c r="A180" s="392"/>
      <c r="B180" s="79" t="s">
        <v>526</v>
      </c>
      <c r="C180" s="80" t="s">
        <v>532</v>
      </c>
      <c r="D180" s="109" t="s">
        <v>533</v>
      </c>
      <c r="E180" s="79">
        <f ca="1">'เอกสารหมายเลข 1'!G180</f>
        <v>15</v>
      </c>
      <c r="F180" s="79">
        <f>'เอกสารหมายเลข 2'!S180</f>
        <v>0</v>
      </c>
      <c r="G180" s="214"/>
      <c r="H180" s="79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</row>
    <row r="181" spans="1:20" ht="21.75">
      <c r="A181" s="409"/>
      <c r="B181" s="111" t="s">
        <v>528</v>
      </c>
      <c r="C181" s="112" t="s">
        <v>535</v>
      </c>
      <c r="D181" s="113" t="s">
        <v>533</v>
      </c>
      <c r="E181" s="111">
        <f ca="1">'เอกสารหมายเลข 1'!G181</f>
        <v>15</v>
      </c>
      <c r="F181" s="111">
        <f>'เอกสารหมายเลข 2'!S181</f>
        <v>0</v>
      </c>
      <c r="G181" s="222"/>
      <c r="H181" s="111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</row>
    <row r="182" spans="1:20" ht="21.75">
      <c r="A182" s="93" t="s">
        <v>536</v>
      </c>
      <c r="B182" s="33" t="s">
        <v>530</v>
      </c>
      <c r="C182" s="155" t="s">
        <v>174</v>
      </c>
      <c r="D182" s="156" t="s">
        <v>15</v>
      </c>
      <c r="E182" s="33">
        <f ca="1">'เอกสารหมายเลข 1'!G182</f>
        <v>1</v>
      </c>
      <c r="F182" s="33">
        <f>'เอกสารหมายเลข 2'!S182</f>
        <v>2</v>
      </c>
      <c r="G182" s="202">
        <f ca="1">IF(E182=""," ",IF(E182="N/A","N/A",IF(E182="N/T","N/T",(F182/E182)*100)))</f>
        <v>200</v>
      </c>
      <c r="H182" s="33" t="str">
        <f ca="1">IF(G182=""," ",IF(G182="N/A","N/A",IF(G182="N/T","N/T",IF(G182&gt;=90,"G",IF(G182&gt;=70,"Y","R")))))</f>
        <v>G</v>
      </c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</row>
    <row r="183" spans="1:20" ht="21.75">
      <c r="A183" s="416" t="s">
        <v>538</v>
      </c>
      <c r="B183" s="94" t="s">
        <v>531</v>
      </c>
      <c r="C183" s="95" t="s">
        <v>175</v>
      </c>
      <c r="D183" s="189"/>
      <c r="E183" s="139">
        <f>'เอกสารหมายเลข 1'!G183</f>
        <v>0</v>
      </c>
      <c r="F183" s="139">
        <f>'เอกสารหมายเลข 2'!S183</f>
        <v>0</v>
      </c>
      <c r="G183" s="232"/>
      <c r="H183" s="139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</row>
    <row r="184" spans="1:20" ht="21.75">
      <c r="A184" s="392"/>
      <c r="B184" s="103" t="s">
        <v>534</v>
      </c>
      <c r="C184" s="104" t="s">
        <v>541</v>
      </c>
      <c r="D184" s="105"/>
      <c r="E184" s="124" t="str">
        <f ca="1">'เอกสารหมายเลข 1'!G184</f>
        <v>เพิ่มขึ้นอย่างน้อย 
 1 Band ย่อย</v>
      </c>
      <c r="F184" s="124">
        <f>'เอกสารหมายเลข 2'!S184</f>
        <v>0</v>
      </c>
      <c r="G184" s="225"/>
      <c r="H184" s="124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</row>
    <row r="185" spans="1:20" ht="21.75">
      <c r="A185" s="409"/>
      <c r="B185" s="124" t="s">
        <v>537</v>
      </c>
      <c r="C185" s="125" t="s">
        <v>543</v>
      </c>
      <c r="D185" s="126"/>
      <c r="E185" s="77" t="str">
        <f ca="1">'เอกสารหมายเลข 1'!G185</f>
        <v>เพิ่มขึ้นอย่างน้อย 
 1 Band ย่อย</v>
      </c>
      <c r="F185" s="77">
        <f>'เอกสารหมายเลข 2'!S185</f>
        <v>0</v>
      </c>
      <c r="G185" s="101"/>
      <c r="H185" s="77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</row>
    <row r="186" spans="1:20" ht="21.75">
      <c r="A186" s="88" t="s">
        <v>544</v>
      </c>
      <c r="B186" s="89" t="s">
        <v>539</v>
      </c>
      <c r="C186" s="90" t="s">
        <v>546</v>
      </c>
      <c r="D186" s="116" t="s">
        <v>15</v>
      </c>
      <c r="E186" s="61">
        <f ca="1">'เอกสารหมายเลข 1'!G186</f>
        <v>2</v>
      </c>
      <c r="F186" s="61">
        <f>'เอกสารหมายเลข 2'!S186</f>
        <v>2</v>
      </c>
      <c r="G186" s="236">
        <f ca="1">IF(E186=""," ",IF(E186="N/A","N/A",IF(E186="N/T","N/T",(F186/E186)*100)))</f>
        <v>100</v>
      </c>
      <c r="H186" s="61" t="str">
        <f ca="1">IF(G186=""," ",IF(G186="N/A","N/A",IF(G186="N/T","N/T",IF(G186&gt;=90,"G",IF(G186&gt;=70,"Y","R")))))</f>
        <v>G</v>
      </c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</row>
    <row r="187" spans="1:20" ht="21.7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</row>
    <row r="188" spans="1:20" ht="21.7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</row>
    <row r="189" spans="1:20" ht="21.75">
      <c r="A189" s="166"/>
      <c r="B189" s="166"/>
      <c r="C189" s="469" t="s">
        <v>570</v>
      </c>
      <c r="D189" s="384"/>
      <c r="E189" s="384"/>
      <c r="F189" s="384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</row>
    <row r="190" spans="1:20" ht="21.75">
      <c r="A190" s="166"/>
      <c r="B190" s="166"/>
      <c r="C190" s="469" t="s">
        <v>571</v>
      </c>
      <c r="D190" s="384"/>
      <c r="E190" s="384"/>
      <c r="F190" s="384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</row>
    <row r="191" spans="1:20" ht="21.75">
      <c r="A191" s="166"/>
      <c r="B191" s="166"/>
      <c r="C191" s="469" t="s">
        <v>572</v>
      </c>
      <c r="D191" s="384"/>
      <c r="E191" s="384"/>
      <c r="F191" s="384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</row>
    <row r="192" spans="1:20" ht="21.75">
      <c r="A192" s="166"/>
      <c r="B192" s="166"/>
      <c r="C192" s="469" t="s">
        <v>573</v>
      </c>
      <c r="D192" s="384"/>
      <c r="E192" s="384"/>
      <c r="F192" s="384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</row>
    <row r="193" spans="1:20" ht="21.75">
      <c r="A193" s="166"/>
      <c r="B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</row>
    <row r="194" spans="1:20" ht="21.75">
      <c r="A194" s="166"/>
      <c r="B194" s="166"/>
      <c r="C194" s="470" t="s">
        <v>585</v>
      </c>
      <c r="D194" s="384"/>
      <c r="E194" s="384"/>
      <c r="F194" s="384"/>
      <c r="G194" s="203">
        <f ca="1">G195+G196+G197</f>
        <v>45</v>
      </c>
      <c r="H194" s="166" t="s">
        <v>20</v>
      </c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</row>
    <row r="195" spans="1:20" ht="21.75">
      <c r="A195" s="166"/>
      <c r="B195" s="166"/>
      <c r="C195" s="166"/>
      <c r="D195" s="166"/>
      <c r="E195" s="166"/>
      <c r="F195" s="204"/>
      <c r="G195" s="203">
        <f ca="1">COUNTIF(H9:H186,"G")</f>
        <v>21</v>
      </c>
      <c r="H195" s="166" t="s">
        <v>20</v>
      </c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</row>
    <row r="196" spans="1:20" ht="21.75">
      <c r="A196" s="166"/>
      <c r="B196" s="166"/>
      <c r="C196" s="166"/>
      <c r="D196" s="166"/>
      <c r="E196" s="166"/>
      <c r="F196" s="205"/>
      <c r="G196" s="206">
        <f ca="1">COUNTIF(H9:H186,"Y")</f>
        <v>0</v>
      </c>
      <c r="H196" s="166" t="s">
        <v>20</v>
      </c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</row>
    <row r="197" spans="1:20" ht="21.75">
      <c r="A197" s="166"/>
      <c r="B197" s="166"/>
      <c r="C197" s="166"/>
      <c r="D197" s="166"/>
      <c r="E197" s="166"/>
      <c r="F197" s="207"/>
      <c r="G197" s="206">
        <f ca="1">COUNTIF(H9:H186,"R")</f>
        <v>24</v>
      </c>
      <c r="H197" s="166" t="s">
        <v>20</v>
      </c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</row>
    <row r="198" spans="1:20" ht="21.75">
      <c r="A198" s="166"/>
      <c r="B198" s="166"/>
      <c r="C198" s="166"/>
      <c r="D198" s="166"/>
      <c r="E198" s="166"/>
      <c r="F198" s="208" t="s">
        <v>575</v>
      </c>
      <c r="G198" s="206">
        <f ca="1">COUNTIF(H9:H186,"N/T")</f>
        <v>4</v>
      </c>
      <c r="H198" s="166" t="s">
        <v>20</v>
      </c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</row>
    <row r="199" spans="1:20" ht="21.75">
      <c r="A199" s="166"/>
      <c r="B199" s="166"/>
      <c r="C199" s="166"/>
      <c r="D199" s="166"/>
      <c r="E199" s="166"/>
      <c r="F199" s="208" t="s">
        <v>576</v>
      </c>
      <c r="G199" s="203">
        <f ca="1">COUNTIF(H9:H186,"N/A")</f>
        <v>11</v>
      </c>
      <c r="H199" s="166" t="s">
        <v>20</v>
      </c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</row>
    <row r="200" spans="1:20" ht="21.7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</row>
    <row r="201" spans="1:20" ht="21.7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</row>
    <row r="202" spans="1:20" ht="21.7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</row>
    <row r="203" spans="1:20" ht="21.7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</row>
    <row r="204" spans="1:20" ht="21.7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</row>
    <row r="205" spans="1:20" ht="21.7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</row>
    <row r="206" spans="1:20" ht="21.7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</row>
    <row r="207" spans="1:20" ht="21.7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</row>
    <row r="208" spans="1:20" ht="21.7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</row>
    <row r="209" spans="1:20" ht="21.7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</row>
    <row r="210" spans="1:20" ht="21.7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</row>
    <row r="211" spans="1:20" ht="21.7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</row>
    <row r="212" spans="1:20" ht="21.7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</row>
    <row r="213" spans="1:20" ht="21.7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</row>
    <row r="214" spans="1:20" ht="21.7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</row>
    <row r="215" spans="1:20" ht="21.7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</row>
    <row r="216" spans="1:20" ht="21.7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</row>
    <row r="217" spans="1:20" ht="21.7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</row>
    <row r="218" spans="1:20" ht="21.7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</row>
    <row r="219" spans="1:20" ht="21.7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</row>
    <row r="220" spans="1:20" ht="21.7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</row>
    <row r="221" spans="1:20" ht="21.7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</row>
    <row r="222" spans="1:20" ht="21.7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</row>
    <row r="223" spans="1:20" ht="21.7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</row>
    <row r="224" spans="1:20" ht="21.7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</row>
    <row r="225" spans="1:20" ht="21.7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</row>
    <row r="226" spans="1:20" ht="21.7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</row>
    <row r="227" spans="1:20" ht="21.7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</row>
    <row r="228" spans="1:20" ht="21.7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</row>
    <row r="229" spans="1:20" ht="21.7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</row>
    <row r="230" spans="1:20" ht="21.7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</row>
    <row r="231" spans="1:20" ht="21.7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</row>
    <row r="232" spans="1:20" ht="21.7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</row>
    <row r="233" spans="1:20" ht="21.7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</row>
    <row r="234" spans="1:20" ht="21.7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</row>
    <row r="235" spans="1:20" ht="21.7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</row>
    <row r="236" spans="1:20" ht="21.7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</row>
    <row r="237" spans="1:20" ht="21.7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</row>
    <row r="238" spans="1:20" ht="21.7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</row>
    <row r="239" spans="1:20" ht="21.7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</row>
    <row r="240" spans="1:20" ht="21.7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</row>
    <row r="241" spans="1:20" ht="21.7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</row>
    <row r="242" spans="1:20" ht="21.7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</row>
    <row r="243" spans="1:20" ht="21.7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</row>
    <row r="244" spans="1:20" ht="21.7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</row>
    <row r="245" spans="1:20" ht="21.7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</row>
    <row r="246" spans="1:20" ht="21.7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</row>
    <row r="247" spans="1:20" ht="21.7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</row>
    <row r="248" spans="1:20" ht="21.7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</row>
    <row r="249" spans="1:20" ht="21.7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</row>
    <row r="250" spans="1:20" ht="21.7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</row>
    <row r="251" spans="1:20" ht="21.7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</row>
    <row r="252" spans="1:20" ht="21.7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</row>
    <row r="253" spans="1:20" ht="21.7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</row>
    <row r="254" spans="1:20" ht="21.7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</row>
    <row r="255" spans="1:20" ht="21.7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</row>
    <row r="256" spans="1:20" ht="21.7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</row>
    <row r="257" spans="1:20" ht="21.7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</row>
    <row r="258" spans="1:20" ht="21.7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</row>
    <row r="259" spans="1:20" ht="21.7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</row>
    <row r="260" spans="1:20" ht="21.7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</row>
    <row r="261" spans="1:20" ht="21.7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</row>
    <row r="262" spans="1:20" ht="21.7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</row>
    <row r="263" spans="1:20" ht="21.7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</row>
    <row r="264" spans="1:20" ht="21.7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</row>
    <row r="265" spans="1:20" ht="21.7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</row>
    <row r="266" spans="1:20" ht="21.7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</row>
    <row r="267" spans="1:20" ht="21.7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</row>
    <row r="268" spans="1:20" ht="21.7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</row>
    <row r="269" spans="1:20" ht="21.7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</row>
    <row r="270" spans="1:20" ht="21.7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</row>
    <row r="271" spans="1:20" ht="21.7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</row>
    <row r="272" spans="1:20" ht="21.7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</row>
    <row r="273" spans="1:20" ht="21.7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</row>
    <row r="274" spans="1:20" ht="21.7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</row>
    <row r="275" spans="1:20" ht="21.7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</row>
    <row r="276" spans="1:20" ht="21.7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</row>
    <row r="277" spans="1:20" ht="21.7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</row>
    <row r="278" spans="1:20" ht="21.7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</row>
    <row r="279" spans="1:20" ht="21.7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</row>
    <row r="280" spans="1:20" ht="21.7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</row>
    <row r="281" spans="1:20" ht="21.7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</row>
    <row r="282" spans="1:20" ht="21.7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</row>
    <row r="283" spans="1:20" ht="21.7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</row>
    <row r="284" spans="1:20" ht="21.7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</row>
    <row r="285" spans="1:20" ht="21.7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</row>
    <row r="286" spans="1:20" ht="21.7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</row>
    <row r="287" spans="1:20" ht="21.7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</row>
    <row r="288" spans="1:20" ht="21.7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</row>
    <row r="289" spans="1:20" ht="21.7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</row>
    <row r="290" spans="1:20" ht="21.7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</row>
    <row r="291" spans="1:20" ht="21.7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</row>
    <row r="292" spans="1:20" ht="21.7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</row>
    <row r="293" spans="1:20" ht="21.7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</row>
    <row r="294" spans="1:20" ht="21.7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</row>
    <row r="295" spans="1:20" ht="21.7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</row>
    <row r="296" spans="1:20" ht="21.7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</row>
    <row r="297" spans="1:20" ht="21.7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</row>
    <row r="298" spans="1:20" ht="21.7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</row>
    <row r="299" spans="1:20" ht="21.7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</row>
    <row r="300" spans="1:20" ht="21.7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</row>
    <row r="301" spans="1:20" ht="21.7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</row>
    <row r="302" spans="1:20" ht="21.7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</row>
    <row r="303" spans="1:20" ht="21.7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</row>
    <row r="304" spans="1:20" ht="21.7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</row>
    <row r="305" spans="1:20" ht="21.7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</row>
    <row r="306" spans="1:20" ht="21.7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</row>
    <row r="307" spans="1:20" ht="21.7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</row>
    <row r="308" spans="1:20" ht="21.7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</row>
    <row r="309" spans="1:20" ht="21.7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</row>
    <row r="310" spans="1:20" ht="21.7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</row>
    <row r="311" spans="1:20" ht="21.7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</row>
    <row r="312" spans="1:20" ht="21.7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</row>
    <row r="313" spans="1:20" ht="21.7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</row>
    <row r="314" spans="1:20" ht="21.7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</row>
    <row r="315" spans="1:20" ht="21.7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</row>
    <row r="316" spans="1:20" ht="21.7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</row>
    <row r="317" spans="1:20" ht="21.7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</row>
    <row r="318" spans="1:20" ht="21.7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</row>
    <row r="319" spans="1:20" ht="21.7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</row>
    <row r="320" spans="1:20" ht="21.7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</row>
    <row r="321" spans="1:20" ht="21.7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</row>
    <row r="322" spans="1:20" ht="21.7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</row>
    <row r="323" spans="1:20" ht="21.7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</row>
    <row r="324" spans="1:20" ht="21.7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</row>
    <row r="325" spans="1:20" ht="21.7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</row>
    <row r="326" spans="1:20" ht="21.7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</row>
    <row r="327" spans="1:20" ht="21.7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</row>
    <row r="328" spans="1:20" ht="21.7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</row>
    <row r="329" spans="1:20" ht="21.7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</row>
    <row r="330" spans="1:20" ht="21.7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</row>
    <row r="331" spans="1:20" ht="21.7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</row>
    <row r="332" spans="1:20" ht="21.7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</row>
    <row r="333" spans="1:20" ht="21.7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</row>
    <row r="334" spans="1:20" ht="21.7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</row>
    <row r="335" spans="1:20" ht="21.7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</row>
    <row r="336" spans="1:20" ht="21.7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</row>
    <row r="337" spans="1:20" ht="21.7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</row>
    <row r="338" spans="1:20" ht="21.7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</row>
    <row r="339" spans="1:20" ht="21.7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</row>
    <row r="340" spans="1:20" ht="21.7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</row>
    <row r="341" spans="1:20" ht="21.7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</row>
    <row r="342" spans="1:20" ht="21.7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</row>
    <row r="343" spans="1:20" ht="21.7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</row>
    <row r="344" spans="1:20" ht="21.7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1:20" ht="21.7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1:20" ht="21.7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1:20" ht="21.7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1:20" ht="21.7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1:20" ht="21.7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1:20" ht="21.7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1:20" ht="21.7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1:20" ht="21.7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1:20" ht="21.7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1:20" ht="21.7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1:20" ht="21.7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1:20" ht="21.7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1:20" ht="21.7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1:20" ht="21.7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1:20" ht="21.7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1:20" ht="21.7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1:20" ht="21.7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1:20" ht="21.7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1:20" ht="21.7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1:20" ht="21.7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1:20" ht="21.7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1:20" ht="21.7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1:20" ht="21.7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1:20" ht="21.7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1:20" ht="21.7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1:20" ht="21.7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1:20" ht="21.7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1:20" ht="21.7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1:20" ht="21.7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1:20" ht="21.7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1:20" ht="21.7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1:20" ht="21.7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1:20" ht="21.7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1:20" ht="21.7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1:20" ht="21.7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1:20" ht="21.7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1:20" ht="21.7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1:20" ht="21.75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1:20" ht="21.75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1:20" ht="21.75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1:20" ht="21.75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1:20" ht="21.75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1:20" ht="21.75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1:20" ht="21.75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1:20" ht="21.75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1:20" ht="21.75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1:20" ht="21.75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1:20" ht="21.75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1:20" ht="21.75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1:20" ht="21.7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1:20" ht="21.75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1:20" ht="21.75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1:20" ht="21.75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1:20" ht="21.75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1:20" ht="21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1:20" ht="21.7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1:20" ht="21.75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1:20" ht="21.75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1:20" ht="21.75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1:20" ht="21.75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1:20" ht="21.75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1:20" ht="21.75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1:20" ht="21.75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1:20" ht="21.75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1:20" ht="21.75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1:20" ht="21.75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1:20" ht="21.75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1:20" ht="21.75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1:20" ht="21.75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1:20" ht="21.75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1:20" ht="21.75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1:20" ht="21.75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1:20" ht="21.75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1:20" ht="21.75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1:20" ht="21.75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1:20" ht="21.75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1:20" ht="21.75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1:20" ht="21.7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1:20" ht="21.75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1:20" ht="21.75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1:20" ht="21.75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1:20" ht="21.75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1:20" ht="21.75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1:20" ht="21.75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1:20" ht="21.75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1:20" ht="21.75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1:20" ht="21.75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1:20" ht="21.75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1:20" ht="21.75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1:20" ht="21.75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1:20" ht="21.7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1:20" ht="21.7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1:20" ht="21.75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1:20" ht="21.75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1:20" ht="21.75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1:20" ht="21.75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1:20" ht="21.75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1:20" ht="21.75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1:20" ht="21.75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1:20" ht="21.75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1:20" ht="21.75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1:20" ht="21.75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1:20" ht="21.75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1:20" ht="21.75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1:20" ht="21.75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1:20" ht="21.75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1:20" ht="21.7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1:20" ht="21.7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1:20" ht="21.7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1:20" ht="21.7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1:20" ht="21.7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1:20" ht="21.7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1:20" ht="21.7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1:20" ht="21.7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1:20" ht="21.7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1:20" ht="21.7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1:20" ht="21.7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1:20" ht="21.7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1:20" ht="21.7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1:20" ht="21.7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  <row r="465" spans="1:20" ht="21.7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</row>
    <row r="466" spans="1:20" ht="21.7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</row>
    <row r="467" spans="1:20" ht="21.7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</row>
    <row r="468" spans="1:20" ht="21.7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</row>
    <row r="469" spans="1:20" ht="21.7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</row>
    <row r="470" spans="1:20" ht="21.7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</row>
    <row r="471" spans="1:20" ht="21.7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</row>
    <row r="472" spans="1:20" ht="21.7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</row>
    <row r="473" spans="1:20" ht="21.7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</row>
    <row r="474" spans="1:20" ht="21.7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</row>
    <row r="475" spans="1:20" ht="21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</row>
    <row r="476" spans="1:20" ht="21.7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</row>
    <row r="477" spans="1:20" ht="21.7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</row>
    <row r="478" spans="1:20" ht="21.7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</row>
    <row r="479" spans="1:20" ht="21.7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</row>
    <row r="480" spans="1:20" ht="21.7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</row>
    <row r="481" spans="1:20" ht="21.7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</row>
    <row r="482" spans="1:20" ht="21.7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</row>
    <row r="483" spans="1:20" ht="21.7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</row>
    <row r="484" spans="1:20" ht="21.7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</row>
    <row r="485" spans="1:20" ht="21.7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</row>
    <row r="486" spans="1:20" ht="21.7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</row>
    <row r="487" spans="1:20" ht="21.7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</row>
    <row r="488" spans="1:20" ht="21.7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</row>
    <row r="489" spans="1:20" ht="21.7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</row>
    <row r="490" spans="1:20" ht="21.7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ht="21.7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ht="21.7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ht="21.7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ht="21.7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ht="21.7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ht="21.7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ht="21.7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ht="21.7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ht="21.7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ht="21.7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ht="21.7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ht="21.7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ht="21.7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ht="21.7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ht="21.7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ht="21.7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ht="21.7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ht="21.7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ht="21.7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ht="21.7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ht="21.7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ht="21.7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ht="21.7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ht="21.7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ht="21.7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ht="21.7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ht="21.7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ht="21.7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ht="21.7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ht="21.7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ht="21.7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ht="21.7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ht="21.7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ht="21.7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ht="21.7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ht="21.7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ht="21.7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ht="21.7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ht="21.7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ht="21.7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ht="21.7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ht="21.7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ht="21.7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ht="21.7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ht="21.7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ht="21.7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ht="21.7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ht="21.7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ht="21.7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ht="21.7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ht="21.7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ht="21.7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ht="21.7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ht="21.7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ht="21.7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ht="21.7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ht="21.7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ht="21.7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ht="21.7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ht="21.7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ht="21.7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ht="21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ht="21.7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ht="21.7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ht="21.7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ht="21.7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ht="21.7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ht="21.7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ht="21.7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ht="21.7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ht="21.7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ht="21.7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ht="21.7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ht="21.7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ht="21.7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ht="21.7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ht="21.7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ht="21.7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ht="21.7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ht="21.7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ht="21.7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ht="21.7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ht="21.7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ht="21.7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ht="21.7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ht="21.7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ht="21.7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ht="21.7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ht="21.7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ht="21.7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ht="21.7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ht="21.7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ht="21.7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ht="21.7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ht="21.7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ht="21.7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ht="21.7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ht="21.7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ht="21.7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ht="21.7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ht="21.7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ht="21.7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ht="21.7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ht="21.7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ht="21.7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ht="21.7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ht="21.7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ht="21.7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ht="21.7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ht="21.7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ht="21.7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ht="21.7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ht="21.7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ht="21.7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ht="21.7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ht="21.7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ht="21.7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ht="21.7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ht="21.7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ht="21.7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ht="21.7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ht="21.7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ht="21.7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ht="21.7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ht="21.7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ht="21.7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ht="21.7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ht="21.7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ht="21.7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ht="21.7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ht="21.7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ht="21.7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ht="21.7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ht="21.7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ht="21.7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ht="21.7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ht="21.7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ht="21.7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ht="21.7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ht="21.7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ht="21.7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ht="21.7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ht="21.7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ht="21.7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ht="21.7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ht="21.7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ht="21.7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ht="21.7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ht="21.7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ht="21.7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ht="21.7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ht="21.7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ht="21.7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ht="21.7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ht="21.7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ht="21.7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ht="21.7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ht="21.7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ht="21.7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ht="21.7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ht="21.7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ht="21.7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ht="21.7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ht="21.7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ht="21.7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ht="21.7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ht="21.7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ht="21.7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ht="21.7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ht="21.7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ht="21.7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ht="21.7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ht="21.7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ht="21.7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ht="21.7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ht="21.7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ht="21.7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ht="21.7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ht="21.7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ht="21.7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ht="21.7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ht="21.7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ht="21.7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ht="21.7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ht="21.7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ht="21.7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ht="21.7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ht="21.7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ht="21.7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ht="21.7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ht="21.7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ht="21.7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ht="21.7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ht="21.7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ht="21.7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ht="21.7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ht="21.7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ht="21.7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ht="21.7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ht="21.7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ht="21.7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ht="21.7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ht="21.7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ht="21.7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ht="21.7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ht="21.7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ht="21.7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ht="21.7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ht="21.7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ht="21.7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ht="21.7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ht="21.7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ht="21.7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ht="21.7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ht="21.7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ht="21.7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ht="21.7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ht="21.7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ht="21.7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ht="21.7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ht="21.7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ht="21.7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ht="21.7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ht="21.7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ht="21.7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ht="21.7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ht="21.7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ht="21.7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ht="21.7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ht="21.7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ht="21.7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ht="21.7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ht="21.7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ht="21.7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ht="21.7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ht="21.7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ht="21.7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ht="21.7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ht="21.7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ht="21.7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ht="21.7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ht="21.7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ht="21.7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ht="21.7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ht="21.7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ht="21.7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ht="21.7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ht="21.7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ht="21.7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ht="21.7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ht="21.7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ht="21.7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ht="21.7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ht="21.7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ht="21.7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ht="21.7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ht="21.7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ht="21.7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ht="21.7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ht="21.7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ht="21.7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ht="21.7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ht="21.7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ht="21.7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ht="21.7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ht="21.7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ht="21.7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ht="21.7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ht="21.7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ht="21.7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ht="21.7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ht="21.7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ht="21.7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ht="21.7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ht="21.7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ht="21.7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ht="21.7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ht="21.7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ht="21.7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ht="21.7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ht="21.7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ht="21.7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ht="21.7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ht="21.7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ht="21.7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ht="21.7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ht="21.7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ht="21.7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ht="21.7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ht="21.7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ht="21.7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ht="21.7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ht="21.7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ht="21.7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ht="21.7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ht="21.7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ht="21.7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ht="21.7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ht="21.7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ht="21.7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ht="21.7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ht="21.7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ht="21.7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ht="21.7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ht="21.7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ht="21.7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ht="21.7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ht="21.7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ht="21.7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ht="21.7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ht="21.7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ht="21.7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ht="21.7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ht="21.7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ht="21.7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ht="21.7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ht="21.7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ht="21.7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ht="21.7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ht="21.7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ht="21.7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ht="21.7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ht="21.7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ht="21.7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ht="21.7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ht="21.7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ht="21.7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ht="21.7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ht="21.7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ht="21.7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ht="21.7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ht="21.7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</sheetData>
  <mergeCells count="56">
    <mergeCell ref="A9:A11"/>
    <mergeCell ref="D9:D11"/>
    <mergeCell ref="A125:A127"/>
    <mergeCell ref="A131:A137"/>
    <mergeCell ref="A143:A146"/>
    <mergeCell ref="A98:A100"/>
    <mergeCell ref="A103:A105"/>
    <mergeCell ref="A108:A110"/>
    <mergeCell ref="A111:A113"/>
    <mergeCell ref="A115:A118"/>
    <mergeCell ref="A12:A14"/>
    <mergeCell ref="D12:D14"/>
    <mergeCell ref="A15:A17"/>
    <mergeCell ref="A18:A20"/>
    <mergeCell ref="A21:A23"/>
    <mergeCell ref="D21:D23"/>
    <mergeCell ref="F1:H1"/>
    <mergeCell ref="A2:F2"/>
    <mergeCell ref="D6:D7"/>
    <mergeCell ref="E6:E7"/>
    <mergeCell ref="F6:F7"/>
    <mergeCell ref="G6:G7"/>
    <mergeCell ref="H6:H7"/>
    <mergeCell ref="A6:C7"/>
    <mergeCell ref="D15:D17"/>
    <mergeCell ref="D18:D20"/>
    <mergeCell ref="A24:A26"/>
    <mergeCell ref="D24:D26"/>
    <mergeCell ref="A27:A29"/>
    <mergeCell ref="D27:D29"/>
    <mergeCell ref="D30:D32"/>
    <mergeCell ref="A30:A32"/>
    <mergeCell ref="A33:A35"/>
    <mergeCell ref="A39:A41"/>
    <mergeCell ref="A43:A48"/>
    <mergeCell ref="A49:A57"/>
    <mergeCell ref="A59:A64"/>
    <mergeCell ref="A65:A73"/>
    <mergeCell ref="A74:A78"/>
    <mergeCell ref="A79:A81"/>
    <mergeCell ref="A83:A85"/>
    <mergeCell ref="A86:A88"/>
    <mergeCell ref="C191:F191"/>
    <mergeCell ref="C192:F192"/>
    <mergeCell ref="C194:F194"/>
    <mergeCell ref="A89:A91"/>
    <mergeCell ref="A92:A94"/>
    <mergeCell ref="A95:A97"/>
    <mergeCell ref="C189:F189"/>
    <mergeCell ref="C190:F190"/>
    <mergeCell ref="A169:A171"/>
    <mergeCell ref="A172:A174"/>
    <mergeCell ref="A179:A181"/>
    <mergeCell ref="A183:A185"/>
    <mergeCell ref="A157:A159"/>
    <mergeCell ref="A160:A162"/>
  </mergeCells>
  <conditionalFormatting sqref="H9:H30 H33 H36:H37 H39 H43 H49 H59 H65 H74 H79 H83 H86 H89 H92 H95 H98 H101 H103 H106 H108 H111 H114:H115 H120:H123 H125:H127 H129:H131 H139:H140 H143 H154 H157 H160 H168:H169 H172 H175:H179 H182 H186">
    <cfRule type="cellIs" dxfId="2" priority="1" operator="equal">
      <formula>"G"</formula>
    </cfRule>
    <cfRule type="cellIs" dxfId="1" priority="2" operator="equal">
      <formula>"R"</formula>
    </cfRule>
    <cfRule type="cellIs" dxfId="0" priority="3" operator="equal">
      <formula>"Y"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คำชี้แจงการการบันทึกข้อมูล</vt:lpstr>
      <vt:lpstr>ระยะเวลาการรายงานข้อมูล</vt:lpstr>
      <vt:lpstr>เอกสารหมายเลข 1</vt:lpstr>
      <vt:lpstr>เอกสารหมายเลข 2</vt:lpstr>
      <vt:lpstr>ประเมินผลการดำเนินงาน Q1_2566</vt:lpstr>
      <vt:lpstr>ประเมินผลการดำเนินงาน Q2_2566</vt:lpstr>
      <vt:lpstr>ประเมินผลการดำเนินงาน Q3_2566</vt:lpstr>
      <vt:lpstr>ประเมินผลการดำเนินงาน 1 ปี_2566</vt:lpstr>
      <vt:lpstr>ชีต7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Amnat</cp:lastModifiedBy>
  <dcterms:modified xsi:type="dcterms:W3CDTF">2024-04-30T02:41:26Z</dcterms:modified>
</cp:coreProperties>
</file>